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Pol'!$A$1:$V$203</definedName>
    <definedName name="_xlnm.Print_Area" localSheetId="4">'1 2 Pol'!$A$1:$V$63</definedName>
    <definedName name="_xlnm.Print_Area" localSheetId="5">'1 3 Pol'!$A$1:$V$85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1" i="1"/>
  <c r="G40"/>
  <c r="G39"/>
  <c r="G44" s="1"/>
  <c r="G25" s="1"/>
  <c r="G26" s="1"/>
  <c r="AF75" i="14"/>
  <c r="G43" i="1" s="1"/>
  <c r="G8" i="14"/>
  <c r="AE75" s="1"/>
  <c r="F43" i="1" s="1"/>
  <c r="H43" s="1"/>
  <c r="I43" s="1"/>
  <c r="I8" i="14"/>
  <c r="K8"/>
  <c r="M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7"/>
  <c r="I17"/>
  <c r="K17"/>
  <c r="M17"/>
  <c r="O17"/>
  <c r="Q17"/>
  <c r="U17"/>
  <c r="G18"/>
  <c r="I18"/>
  <c r="K18"/>
  <c r="K16" s="1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I27"/>
  <c r="K27"/>
  <c r="M27"/>
  <c r="O27"/>
  <c r="Q27"/>
  <c r="U27"/>
  <c r="G28"/>
  <c r="M28" s="1"/>
  <c r="I28"/>
  <c r="K28"/>
  <c r="O28"/>
  <c r="Q28"/>
  <c r="U28"/>
  <c r="G30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I33"/>
  <c r="K33"/>
  <c r="M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I41"/>
  <c r="K41"/>
  <c r="M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8"/>
  <c r="I48"/>
  <c r="K48"/>
  <c r="O48"/>
  <c r="Q48"/>
  <c r="U48"/>
  <c r="G49"/>
  <c r="I49"/>
  <c r="I47" s="1"/>
  <c r="K49"/>
  <c r="M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I57"/>
  <c r="K57"/>
  <c r="M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I63"/>
  <c r="K63"/>
  <c r="M63"/>
  <c r="O63"/>
  <c r="Q63"/>
  <c r="U63"/>
  <c r="G65"/>
  <c r="I65"/>
  <c r="I64" s="1"/>
  <c r="K65"/>
  <c r="M65"/>
  <c r="O65"/>
  <c r="Q65"/>
  <c r="Q64" s="1"/>
  <c r="U65"/>
  <c r="G66"/>
  <c r="G64" s="1"/>
  <c r="I77" i="1" s="1"/>
  <c r="I18" s="1"/>
  <c r="I66" i="14"/>
  <c r="K66"/>
  <c r="K64" s="1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70"/>
  <c r="G69" s="1"/>
  <c r="I56" i="1" s="1"/>
  <c r="I70" i="14"/>
  <c r="K70"/>
  <c r="O70"/>
  <c r="Q70"/>
  <c r="U70"/>
  <c r="U69" s="1"/>
  <c r="G71"/>
  <c r="I71"/>
  <c r="I69" s="1"/>
  <c r="K71"/>
  <c r="M71"/>
  <c r="O71"/>
  <c r="Q71"/>
  <c r="Q69" s="1"/>
  <c r="U71"/>
  <c r="G72"/>
  <c r="M72" s="1"/>
  <c r="I72"/>
  <c r="K72"/>
  <c r="O72"/>
  <c r="Q72"/>
  <c r="U72"/>
  <c r="G73"/>
  <c r="M73" s="1"/>
  <c r="I73"/>
  <c r="K73"/>
  <c r="O73"/>
  <c r="Q73"/>
  <c r="U73"/>
  <c r="AF53" i="13"/>
  <c r="G42" i="1" s="1"/>
  <c r="G8" i="13"/>
  <c r="I8"/>
  <c r="K8"/>
  <c r="M8"/>
  <c r="O8"/>
  <c r="Q8"/>
  <c r="U8"/>
  <c r="G9"/>
  <c r="M9" s="1"/>
  <c r="I9"/>
  <c r="K9"/>
  <c r="K7" s="1"/>
  <c r="O9"/>
  <c r="O7" s="1"/>
  <c r="Q9"/>
  <c r="U9"/>
  <c r="U7" s="1"/>
  <c r="G11"/>
  <c r="G10" s="1"/>
  <c r="I52" i="1" s="1"/>
  <c r="I11" i="13"/>
  <c r="K11"/>
  <c r="K10" s="1"/>
  <c r="O11"/>
  <c r="O10" s="1"/>
  <c r="Q11"/>
  <c r="U11"/>
  <c r="U10" s="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6"/>
  <c r="I16"/>
  <c r="I15" s="1"/>
  <c r="K16"/>
  <c r="M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4"/>
  <c r="M24" s="1"/>
  <c r="I24"/>
  <c r="K24"/>
  <c r="O24"/>
  <c r="Q24"/>
  <c r="U24"/>
  <c r="G25"/>
  <c r="M25" s="1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9"/>
  <c r="G28" s="1"/>
  <c r="I55" i="1" s="1"/>
  <c r="I29" i="13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I44"/>
  <c r="K44"/>
  <c r="M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I48"/>
  <c r="K48"/>
  <c r="M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AF193" i="12"/>
  <c r="G8"/>
  <c r="I8"/>
  <c r="K8"/>
  <c r="O8"/>
  <c r="O7" s="1"/>
  <c r="Q8"/>
  <c r="U8"/>
  <c r="U7" s="1"/>
  <c r="G9"/>
  <c r="AE193" s="1"/>
  <c r="I9"/>
  <c r="K9"/>
  <c r="O9"/>
  <c r="Q9"/>
  <c r="U9"/>
  <c r="G10"/>
  <c r="M10" s="1"/>
  <c r="I10"/>
  <c r="K10"/>
  <c r="O10"/>
  <c r="Q10"/>
  <c r="U10"/>
  <c r="G12"/>
  <c r="G11" s="1"/>
  <c r="I58" i="1" s="1"/>
  <c r="I12" i="12"/>
  <c r="K12"/>
  <c r="M12"/>
  <c r="O12"/>
  <c r="Q12"/>
  <c r="U12"/>
  <c r="G13"/>
  <c r="M13" s="1"/>
  <c r="I13"/>
  <c r="K13"/>
  <c r="O13"/>
  <c r="Q13"/>
  <c r="U13"/>
  <c r="G15"/>
  <c r="M15" s="1"/>
  <c r="I15"/>
  <c r="K15"/>
  <c r="O15"/>
  <c r="Q15"/>
  <c r="U15"/>
  <c r="G18"/>
  <c r="I18"/>
  <c r="K18"/>
  <c r="M18"/>
  <c r="O18"/>
  <c r="Q18"/>
  <c r="U18"/>
  <c r="G20"/>
  <c r="M20" s="1"/>
  <c r="I20"/>
  <c r="K20"/>
  <c r="O20"/>
  <c r="Q20"/>
  <c r="U20"/>
  <c r="G22"/>
  <c r="M22" s="1"/>
  <c r="I22"/>
  <c r="K22"/>
  <c r="O22"/>
  <c r="Q22"/>
  <c r="U22"/>
  <c r="G24"/>
  <c r="M24" s="1"/>
  <c r="I24"/>
  <c r="K24"/>
  <c r="O24"/>
  <c r="Q24"/>
  <c r="U24"/>
  <c r="G26"/>
  <c r="I26"/>
  <c r="K26"/>
  <c r="M26"/>
  <c r="O26"/>
  <c r="Q26"/>
  <c r="U26"/>
  <c r="G29"/>
  <c r="I29"/>
  <c r="K29"/>
  <c r="M29"/>
  <c r="O29"/>
  <c r="Q29"/>
  <c r="U29"/>
  <c r="G31"/>
  <c r="I31"/>
  <c r="K31"/>
  <c r="O31"/>
  <c r="Q31"/>
  <c r="U31"/>
  <c r="G37"/>
  <c r="M37" s="1"/>
  <c r="I37"/>
  <c r="K37"/>
  <c r="O37"/>
  <c r="Q37"/>
  <c r="U37"/>
  <c r="G39"/>
  <c r="M39" s="1"/>
  <c r="I39"/>
  <c r="K39"/>
  <c r="O39"/>
  <c r="Q39"/>
  <c r="U39"/>
  <c r="G41"/>
  <c r="I41"/>
  <c r="K41"/>
  <c r="M41"/>
  <c r="O41"/>
  <c r="Q41"/>
  <c r="U41"/>
  <c r="G45"/>
  <c r="M45" s="1"/>
  <c r="I45"/>
  <c r="K45"/>
  <c r="O45"/>
  <c r="Q45"/>
  <c r="U45"/>
  <c r="G48"/>
  <c r="G47" s="1"/>
  <c r="I60" i="1" s="1"/>
  <c r="I48" i="12"/>
  <c r="K48"/>
  <c r="O48"/>
  <c r="Q48"/>
  <c r="U48"/>
  <c r="G50"/>
  <c r="I50"/>
  <c r="K50"/>
  <c r="M50"/>
  <c r="O50"/>
  <c r="Q50"/>
  <c r="U50"/>
  <c r="G52"/>
  <c r="M52" s="1"/>
  <c r="I52"/>
  <c r="K52"/>
  <c r="O52"/>
  <c r="Q52"/>
  <c r="U52"/>
  <c r="Q54"/>
  <c r="G55"/>
  <c r="G54" s="1"/>
  <c r="I61" i="1" s="1"/>
  <c r="I55" i="12"/>
  <c r="I54" s="1"/>
  <c r="K55"/>
  <c r="K54" s="1"/>
  <c r="O55"/>
  <c r="O54" s="1"/>
  <c r="Q55"/>
  <c r="U55"/>
  <c r="U54" s="1"/>
  <c r="I56"/>
  <c r="Q56"/>
  <c r="G57"/>
  <c r="G56" s="1"/>
  <c r="I62" i="1" s="1"/>
  <c r="I57" i="12"/>
  <c r="K57"/>
  <c r="K56" s="1"/>
  <c r="O57"/>
  <c r="O56" s="1"/>
  <c r="Q57"/>
  <c r="U57"/>
  <c r="U56" s="1"/>
  <c r="G60"/>
  <c r="G59" s="1"/>
  <c r="I63" i="1" s="1"/>
  <c r="I60" i="12"/>
  <c r="K60"/>
  <c r="O60"/>
  <c r="Q60"/>
  <c r="U60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6"/>
  <c r="M66" s="1"/>
  <c r="I66"/>
  <c r="K66"/>
  <c r="O66"/>
  <c r="Q66"/>
  <c r="U66"/>
  <c r="G68"/>
  <c r="G65" s="1"/>
  <c r="I64" i="1" s="1"/>
  <c r="I68" i="12"/>
  <c r="K68"/>
  <c r="O68"/>
  <c r="Q68"/>
  <c r="U68"/>
  <c r="G70"/>
  <c r="I70"/>
  <c r="K70"/>
  <c r="M70"/>
  <c r="O70"/>
  <c r="Q70"/>
  <c r="U70"/>
  <c r="G72"/>
  <c r="M72" s="1"/>
  <c r="I72"/>
  <c r="K72"/>
  <c r="O72"/>
  <c r="Q72"/>
  <c r="U72"/>
  <c r="G74"/>
  <c r="I74"/>
  <c r="K74"/>
  <c r="M74"/>
  <c r="O74"/>
  <c r="Q74"/>
  <c r="U74"/>
  <c r="G76"/>
  <c r="M76" s="1"/>
  <c r="I76"/>
  <c r="K76"/>
  <c r="O76"/>
  <c r="Q76"/>
  <c r="U76"/>
  <c r="G78"/>
  <c r="M78" s="1"/>
  <c r="I78"/>
  <c r="K78"/>
  <c r="O78"/>
  <c r="Q78"/>
  <c r="U78"/>
  <c r="G79"/>
  <c r="M79" s="1"/>
  <c r="I79"/>
  <c r="K79"/>
  <c r="O79"/>
  <c r="Q79"/>
  <c r="U79"/>
  <c r="G81"/>
  <c r="I81"/>
  <c r="K81"/>
  <c r="M81"/>
  <c r="O81"/>
  <c r="Q81"/>
  <c r="U81"/>
  <c r="G83"/>
  <c r="M83" s="1"/>
  <c r="I83"/>
  <c r="K83"/>
  <c r="O83"/>
  <c r="Q83"/>
  <c r="U83"/>
  <c r="G88"/>
  <c r="M88" s="1"/>
  <c r="I88"/>
  <c r="K88"/>
  <c r="O88"/>
  <c r="Q88"/>
  <c r="U88"/>
  <c r="G90"/>
  <c r="M90" s="1"/>
  <c r="I90"/>
  <c r="K90"/>
  <c r="O90"/>
  <c r="Q90"/>
  <c r="U90"/>
  <c r="G93"/>
  <c r="M93" s="1"/>
  <c r="I93"/>
  <c r="K93"/>
  <c r="O93"/>
  <c r="Q93"/>
  <c r="U93"/>
  <c r="G94"/>
  <c r="M94" s="1"/>
  <c r="I94"/>
  <c r="K94"/>
  <c r="O94"/>
  <c r="Q94"/>
  <c r="U94"/>
  <c r="G95"/>
  <c r="I95"/>
  <c r="K95"/>
  <c r="M95"/>
  <c r="O95"/>
  <c r="Q95"/>
  <c r="U95"/>
  <c r="G96"/>
  <c r="M96" s="1"/>
  <c r="I96"/>
  <c r="K96"/>
  <c r="O96"/>
  <c r="Q96"/>
  <c r="U96"/>
  <c r="G98"/>
  <c r="M98" s="1"/>
  <c r="I98"/>
  <c r="K98"/>
  <c r="O98"/>
  <c r="Q98"/>
  <c r="U98"/>
  <c r="G100"/>
  <c r="M100" s="1"/>
  <c r="I100"/>
  <c r="K100"/>
  <c r="O100"/>
  <c r="Q100"/>
  <c r="U100"/>
  <c r="G101"/>
  <c r="M101" s="1"/>
  <c r="I101"/>
  <c r="K101"/>
  <c r="O101"/>
  <c r="Q101"/>
  <c r="U101"/>
  <c r="G102"/>
  <c r="M102" s="1"/>
  <c r="I102"/>
  <c r="K102"/>
  <c r="O102"/>
  <c r="Q102"/>
  <c r="U102"/>
  <c r="G103"/>
  <c r="I103"/>
  <c r="K103"/>
  <c r="M103"/>
  <c r="O103"/>
  <c r="Q103"/>
  <c r="U103"/>
  <c r="G104"/>
  <c r="M104" s="1"/>
  <c r="I104"/>
  <c r="K104"/>
  <c r="O104"/>
  <c r="Q104"/>
  <c r="U104"/>
  <c r="G106"/>
  <c r="G105" s="1"/>
  <c r="I65" i="1" s="1"/>
  <c r="I106" i="12"/>
  <c r="I105" s="1"/>
  <c r="K106"/>
  <c r="K105" s="1"/>
  <c r="O106"/>
  <c r="O105" s="1"/>
  <c r="Q106"/>
  <c r="Q105" s="1"/>
  <c r="U106"/>
  <c r="U105" s="1"/>
  <c r="I107"/>
  <c r="Q107"/>
  <c r="G108"/>
  <c r="G107" s="1"/>
  <c r="I66" i="1" s="1"/>
  <c r="I108" i="12"/>
  <c r="K108"/>
  <c r="K107" s="1"/>
  <c r="O108"/>
  <c r="O107" s="1"/>
  <c r="Q108"/>
  <c r="U108"/>
  <c r="U107" s="1"/>
  <c r="G111"/>
  <c r="G110" s="1"/>
  <c r="I67" i="1" s="1"/>
  <c r="I111" i="12"/>
  <c r="K111"/>
  <c r="K110" s="1"/>
  <c r="O111"/>
  <c r="Q111"/>
  <c r="U111"/>
  <c r="U110" s="1"/>
  <c r="G114"/>
  <c r="M114" s="1"/>
  <c r="I114"/>
  <c r="K114"/>
  <c r="O114"/>
  <c r="Q114"/>
  <c r="U114"/>
  <c r="G116"/>
  <c r="M116" s="1"/>
  <c r="I116"/>
  <c r="K116"/>
  <c r="O116"/>
  <c r="Q116"/>
  <c r="U116"/>
  <c r="G117"/>
  <c r="G115" s="1"/>
  <c r="I117"/>
  <c r="K117"/>
  <c r="K115" s="1"/>
  <c r="O117"/>
  <c r="Q117"/>
  <c r="U117"/>
  <c r="U115" s="1"/>
  <c r="G118"/>
  <c r="M118" s="1"/>
  <c r="I118"/>
  <c r="K118"/>
  <c r="O118"/>
  <c r="Q118"/>
  <c r="U118"/>
  <c r="G119"/>
  <c r="M119" s="1"/>
  <c r="I119"/>
  <c r="K119"/>
  <c r="O119"/>
  <c r="Q119"/>
  <c r="U119"/>
  <c r="G120"/>
  <c r="M120" s="1"/>
  <c r="I120"/>
  <c r="K120"/>
  <c r="O120"/>
  <c r="Q120"/>
  <c r="U120"/>
  <c r="G122"/>
  <c r="I122"/>
  <c r="K122"/>
  <c r="M122"/>
  <c r="O122"/>
  <c r="Q122"/>
  <c r="U122"/>
  <c r="G123"/>
  <c r="G121" s="1"/>
  <c r="I72" i="1" s="1"/>
  <c r="I123" i="12"/>
  <c r="K123"/>
  <c r="O123"/>
  <c r="O121" s="1"/>
  <c r="Q123"/>
  <c r="U123"/>
  <c r="G124"/>
  <c r="I124"/>
  <c r="K124"/>
  <c r="M124"/>
  <c r="O124"/>
  <c r="Q124"/>
  <c r="U124"/>
  <c r="G125"/>
  <c r="M125" s="1"/>
  <c r="I125"/>
  <c r="K125"/>
  <c r="O125"/>
  <c r="Q125"/>
  <c r="U125"/>
  <c r="G126"/>
  <c r="M126" s="1"/>
  <c r="I126"/>
  <c r="K126"/>
  <c r="O126"/>
  <c r="Q126"/>
  <c r="U126"/>
  <c r="G127"/>
  <c r="M127" s="1"/>
  <c r="I127"/>
  <c r="K127"/>
  <c r="O127"/>
  <c r="Q127"/>
  <c r="U127"/>
  <c r="G128"/>
  <c r="M128" s="1"/>
  <c r="I128"/>
  <c r="K128"/>
  <c r="O128"/>
  <c r="Q128"/>
  <c r="U128"/>
  <c r="G129"/>
  <c r="M129" s="1"/>
  <c r="I129"/>
  <c r="K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I132"/>
  <c r="K132"/>
  <c r="M132"/>
  <c r="O132"/>
  <c r="Q132"/>
  <c r="U132"/>
  <c r="G133"/>
  <c r="M133" s="1"/>
  <c r="I133"/>
  <c r="K133"/>
  <c r="O133"/>
  <c r="Q133"/>
  <c r="U133"/>
  <c r="G134"/>
  <c r="I134"/>
  <c r="K134"/>
  <c r="M134"/>
  <c r="O134"/>
  <c r="Q134"/>
  <c r="U134"/>
  <c r="G135"/>
  <c r="M135" s="1"/>
  <c r="I135"/>
  <c r="K135"/>
  <c r="O135"/>
  <c r="Q135"/>
  <c r="U135"/>
  <c r="G136"/>
  <c r="M136" s="1"/>
  <c r="I136"/>
  <c r="K136"/>
  <c r="O136"/>
  <c r="Q136"/>
  <c r="U136"/>
  <c r="G137"/>
  <c r="M137" s="1"/>
  <c r="I137"/>
  <c r="K137"/>
  <c r="O137"/>
  <c r="Q137"/>
  <c r="U137"/>
  <c r="G139"/>
  <c r="G138" s="1"/>
  <c r="I73" i="1" s="1"/>
  <c r="I139" i="12"/>
  <c r="K139"/>
  <c r="K138" s="1"/>
  <c r="O139"/>
  <c r="O138" s="1"/>
  <c r="Q139"/>
  <c r="U139"/>
  <c r="G141"/>
  <c r="I141"/>
  <c r="K141"/>
  <c r="M141"/>
  <c r="O141"/>
  <c r="Q141"/>
  <c r="U141"/>
  <c r="G144"/>
  <c r="M144" s="1"/>
  <c r="I144"/>
  <c r="K144"/>
  <c r="O144"/>
  <c r="Q144"/>
  <c r="U144"/>
  <c r="G146"/>
  <c r="M146" s="1"/>
  <c r="I146"/>
  <c r="K146"/>
  <c r="O146"/>
  <c r="Q146"/>
  <c r="U146"/>
  <c r="G148"/>
  <c r="M148" s="1"/>
  <c r="I148"/>
  <c r="K148"/>
  <c r="O148"/>
  <c r="Q148"/>
  <c r="U148"/>
  <c r="G150"/>
  <c r="G149" s="1"/>
  <c r="I74" i="1" s="1"/>
  <c r="I150" i="12"/>
  <c r="K150"/>
  <c r="K149" s="1"/>
  <c r="O150"/>
  <c r="O149" s="1"/>
  <c r="Q150"/>
  <c r="U150"/>
  <c r="G152"/>
  <c r="I152"/>
  <c r="K152"/>
  <c r="M152"/>
  <c r="O152"/>
  <c r="Q152"/>
  <c r="U152"/>
  <c r="G156"/>
  <c r="M156" s="1"/>
  <c r="I156"/>
  <c r="K156"/>
  <c r="O156"/>
  <c r="Q156"/>
  <c r="U156"/>
  <c r="G158"/>
  <c r="M158" s="1"/>
  <c r="I158"/>
  <c r="K158"/>
  <c r="O158"/>
  <c r="Q158"/>
  <c r="U158"/>
  <c r="G160"/>
  <c r="M160" s="1"/>
  <c r="I160"/>
  <c r="K160"/>
  <c r="O160"/>
  <c r="Q160"/>
  <c r="U160"/>
  <c r="G162"/>
  <c r="G161" s="1"/>
  <c r="I75" i="1" s="1"/>
  <c r="I162" i="12"/>
  <c r="K162"/>
  <c r="K161" s="1"/>
  <c r="O162"/>
  <c r="O161" s="1"/>
  <c r="Q162"/>
  <c r="U162"/>
  <c r="U161" s="1"/>
  <c r="G166"/>
  <c r="I166"/>
  <c r="K166"/>
  <c r="M166"/>
  <c r="O166"/>
  <c r="Q166"/>
  <c r="U166"/>
  <c r="G168"/>
  <c r="M168" s="1"/>
  <c r="I168"/>
  <c r="K168"/>
  <c r="O168"/>
  <c r="Q168"/>
  <c r="U168"/>
  <c r="G170"/>
  <c r="M170" s="1"/>
  <c r="I170"/>
  <c r="K170"/>
  <c r="O170"/>
  <c r="Q170"/>
  <c r="U170"/>
  <c r="G172"/>
  <c r="I172"/>
  <c r="K172"/>
  <c r="M172"/>
  <c r="O172"/>
  <c r="Q172"/>
  <c r="Q171" s="1"/>
  <c r="U172"/>
  <c r="G177"/>
  <c r="M177" s="1"/>
  <c r="I177"/>
  <c r="K177"/>
  <c r="K171" s="1"/>
  <c r="O177"/>
  <c r="Q177"/>
  <c r="U177"/>
  <c r="G178"/>
  <c r="I178"/>
  <c r="K178"/>
  <c r="M178"/>
  <c r="O178"/>
  <c r="Q178"/>
  <c r="U178"/>
  <c r="G180"/>
  <c r="I180"/>
  <c r="K180"/>
  <c r="O180"/>
  <c r="Q180"/>
  <c r="U180"/>
  <c r="G185"/>
  <c r="G184" s="1"/>
  <c r="I78" i="1" s="1"/>
  <c r="I185" i="12"/>
  <c r="K185"/>
  <c r="O185"/>
  <c r="Q185"/>
  <c r="U185"/>
  <c r="G186"/>
  <c r="I186"/>
  <c r="K186"/>
  <c r="M186"/>
  <c r="O186"/>
  <c r="Q186"/>
  <c r="Q184" s="1"/>
  <c r="U186"/>
  <c r="G187"/>
  <c r="M187" s="1"/>
  <c r="I187"/>
  <c r="K187"/>
  <c r="O187"/>
  <c r="Q187"/>
  <c r="U187"/>
  <c r="G188"/>
  <c r="I188"/>
  <c r="K188"/>
  <c r="M188"/>
  <c r="O188"/>
  <c r="Q188"/>
  <c r="U188"/>
  <c r="G189"/>
  <c r="M189" s="1"/>
  <c r="I189"/>
  <c r="K189"/>
  <c r="O189"/>
  <c r="Q189"/>
  <c r="U189"/>
  <c r="G190"/>
  <c r="I190"/>
  <c r="K190"/>
  <c r="M190"/>
  <c r="O190"/>
  <c r="Q190"/>
  <c r="U190"/>
  <c r="G191"/>
  <c r="M191" s="1"/>
  <c r="I191"/>
  <c r="K191"/>
  <c r="O191"/>
  <c r="Q191"/>
  <c r="U191"/>
  <c r="I20" i="1"/>
  <c r="I19"/>
  <c r="G27"/>
  <c r="J28"/>
  <c r="J26"/>
  <c r="G38"/>
  <c r="F38"/>
  <c r="J23"/>
  <c r="J24"/>
  <c r="J25"/>
  <c r="J27"/>
  <c r="E24"/>
  <c r="E26"/>
  <c r="F41" l="1"/>
  <c r="H41" s="1"/>
  <c r="I41" s="1"/>
  <c r="I7" i="12"/>
  <c r="K7"/>
  <c r="Q16" i="14"/>
  <c r="K121" i="12"/>
  <c r="O115"/>
  <c r="Q7"/>
  <c r="Q15" i="13"/>
  <c r="Q47" i="14"/>
  <c r="G16"/>
  <c r="I69" i="1" s="1"/>
  <c r="O16" i="14"/>
  <c r="U149" i="12"/>
  <c r="U138"/>
  <c r="U171"/>
  <c r="M9"/>
  <c r="K15" i="13"/>
  <c r="I161" i="12"/>
  <c r="I149"/>
  <c r="I138"/>
  <c r="K28" i="13"/>
  <c r="O15"/>
  <c r="U16" i="14"/>
  <c r="U64"/>
  <c r="K29"/>
  <c r="U121" i="12"/>
  <c r="U28" i="13"/>
  <c r="Q161" i="12"/>
  <c r="O28" i="13"/>
  <c r="O110" i="12"/>
  <c r="G28"/>
  <c r="I59" i="1" s="1"/>
  <c r="Q10" i="13"/>
  <c r="U29" i="14"/>
  <c r="U15" i="13"/>
  <c r="O29" i="14"/>
  <c r="Q28" i="13"/>
  <c r="Q23"/>
  <c r="I29" i="14"/>
  <c r="K7"/>
  <c r="O47" i="12"/>
  <c r="O28"/>
  <c r="I11"/>
  <c r="O7" i="14"/>
  <c r="K11" i="12"/>
  <c r="I28" i="13"/>
  <c r="K59" i="12"/>
  <c r="U47"/>
  <c r="U28"/>
  <c r="M11"/>
  <c r="U7" i="14"/>
  <c r="Q149" i="12"/>
  <c r="I23" i="13"/>
  <c r="K28" i="12"/>
  <c r="O59"/>
  <c r="O11"/>
  <c r="K23" i="13"/>
  <c r="Q29" i="14"/>
  <c r="O65" i="12"/>
  <c r="K65"/>
  <c r="AE53" i="13"/>
  <c r="F42" i="1" s="1"/>
  <c r="H42" s="1"/>
  <c r="I42" s="1"/>
  <c r="Q110" i="12"/>
  <c r="I47"/>
  <c r="Q11"/>
  <c r="O23" i="13"/>
  <c r="K184" i="12"/>
  <c r="U59"/>
  <c r="U11"/>
  <c r="I7" i="14"/>
  <c r="G47"/>
  <c r="I71" i="1" s="1"/>
  <c r="G29" i="14"/>
  <c r="I70" i="1" s="1"/>
  <c r="Q138" i="12"/>
  <c r="I65"/>
  <c r="Q28"/>
  <c r="Q7" i="14"/>
  <c r="Q65" i="12"/>
  <c r="U65"/>
  <c r="U23" i="13"/>
  <c r="I7"/>
  <c r="I115" i="12"/>
  <c r="I59"/>
  <c r="K47" i="14"/>
  <c r="K47" i="12"/>
  <c r="U184"/>
  <c r="Q47"/>
  <c r="O47" i="14"/>
  <c r="I28" i="12"/>
  <c r="G171"/>
  <c r="I76" i="1" s="1"/>
  <c r="I110" i="12"/>
  <c r="O184"/>
  <c r="I121"/>
  <c r="I184"/>
  <c r="I171"/>
  <c r="Q7" i="13"/>
  <c r="K69" i="14"/>
  <c r="O171" i="12"/>
  <c r="O64" i="14"/>
  <c r="I10" i="13"/>
  <c r="Q115" i="12"/>
  <c r="Q59"/>
  <c r="O69" i="14"/>
  <c r="U47"/>
  <c r="I16"/>
  <c r="Q121" i="12"/>
  <c r="G7"/>
  <c r="M7" i="14"/>
  <c r="M70"/>
  <c r="M69" s="1"/>
  <c r="M66"/>
  <c r="M64" s="1"/>
  <c r="M48"/>
  <c r="M47" s="1"/>
  <c r="M30"/>
  <c r="M29" s="1"/>
  <c r="M18"/>
  <c r="M16" s="1"/>
  <c r="G7"/>
  <c r="M23" i="13"/>
  <c r="M15"/>
  <c r="M7"/>
  <c r="G23"/>
  <c r="I54" i="1" s="1"/>
  <c r="G15" i="13"/>
  <c r="I53" i="1" s="1"/>
  <c r="G7" i="13"/>
  <c r="M29"/>
  <c r="M28" s="1"/>
  <c r="M11"/>
  <c r="M10" s="1"/>
  <c r="M185" i="12"/>
  <c r="M184" s="1"/>
  <c r="M180"/>
  <c r="M171" s="1"/>
  <c r="M162"/>
  <c r="M161" s="1"/>
  <c r="M150"/>
  <c r="M149" s="1"/>
  <c r="M139"/>
  <c r="M138" s="1"/>
  <c r="M123"/>
  <c r="M121" s="1"/>
  <c r="M117"/>
  <c r="M115" s="1"/>
  <c r="M111"/>
  <c r="M110" s="1"/>
  <c r="M108"/>
  <c r="M107" s="1"/>
  <c r="M106"/>
  <c r="M105" s="1"/>
  <c r="M68"/>
  <c r="M65" s="1"/>
  <c r="M60"/>
  <c r="M59" s="1"/>
  <c r="M57"/>
  <c r="M56" s="1"/>
  <c r="M55"/>
  <c r="M54" s="1"/>
  <c r="M48"/>
  <c r="M47" s="1"/>
  <c r="M31"/>
  <c r="M28" s="1"/>
  <c r="M8"/>
  <c r="M7" s="1"/>
  <c r="I68" i="1" l="1"/>
  <c r="I17" s="1"/>
  <c r="G75" i="14"/>
  <c r="F39" i="1"/>
  <c r="G193" i="12"/>
  <c r="I57" i="1"/>
  <c r="I51"/>
  <c r="G53" i="13"/>
  <c r="F40" i="1"/>
  <c r="H40" s="1"/>
  <c r="I40" s="1"/>
  <c r="I79" l="1"/>
  <c r="I16"/>
  <c r="I21" s="1"/>
  <c r="F44"/>
  <c r="H39"/>
  <c r="J78" l="1"/>
  <c r="J54"/>
  <c r="J69"/>
  <c r="J68"/>
  <c r="J66"/>
  <c r="J59"/>
  <c r="J57"/>
  <c r="J51"/>
  <c r="J67"/>
  <c r="J70"/>
  <c r="J74"/>
  <c r="J72"/>
  <c r="J65"/>
  <c r="J64"/>
  <c r="J53"/>
  <c r="J60"/>
  <c r="J58"/>
  <c r="J62"/>
  <c r="J55"/>
  <c r="J76"/>
  <c r="J63"/>
  <c r="J61"/>
  <c r="J52"/>
  <c r="J56"/>
  <c r="J71"/>
  <c r="J75"/>
  <c r="J77"/>
  <c r="J73"/>
  <c r="G28"/>
  <c r="G23"/>
  <c r="G24" s="1"/>
  <c r="G29" s="1"/>
  <c r="I39"/>
  <c r="I44" s="1"/>
  <c r="H44"/>
  <c r="J79" l="1"/>
  <c r="J39"/>
  <c r="J44" s="1"/>
  <c r="J40"/>
  <c r="J42"/>
  <c r="J41"/>
  <c r="J4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<sst xmlns="http://schemas.openxmlformats.org/spreadsheetml/2006/main" count="1648" uniqueCount="633">
  <si>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</si>
  <si>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</si>
  <si>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</si>
  <si>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</si>
  <si>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</si>
  <si>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</si>
  <si>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</si>
  <si>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</si>
  <si>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</si>
  <si>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</si>
  <si>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</si>
  <si>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</si>
  <si>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</si>
  <si>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</si>
  <si>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</si>
  <si>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</si>
  <si>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</si>
  <si>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</si>
  <si>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</si>
  <si>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</si>
  <si>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</si>
  <si>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</si>
  <si>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</si>
  <si>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</si>
  <si>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</si>
  <si>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</si>
  <si>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</si>
  <si>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</si>
  <si>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</si>
  <si>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</si>
  <si>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</si>
  <si>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</si>
  <si>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</si>
  <si>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</si>
  <si>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</si>
  <si>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</si>
  <si>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</si>
  <si>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</si>
  <si>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</si>
  <si>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</si>
  <si>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</si>
  <si>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</si>
  <si>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</si>
  <si>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16-11.04</t>
  </si>
  <si>
    <t>Lidická 10 - oprava bytové jednotky č. 17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</si>
  <si>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</si>
  <si>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</si>
  <si>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</si>
  <si>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</si>
  <si>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</si>
  <si>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</si>
  <si>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</si>
  <si>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</si>
  <si>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č. 17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</si>
  <si>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</si>
  <si>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</si>
  <si>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</si>
  <si>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</si>
  <si>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</si>
  <si>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</si>
  <si>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</si>
  <si>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</si>
  <si>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</si>
  <si>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</si>
  <si>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</si>
  <si>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</si>
  <si>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</si>
  <si>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</si>
  <si>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</si>
  <si>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</si>
  <si>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</si>
  <si>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</si>
  <si>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</si>
  <si>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</si>
  <si>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</si>
  <si>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Přípravné a pomocné práce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</si>
  <si>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</si>
  <si>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</si>
  <si>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</si>
  <si>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</si>
  <si>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</si>
  <si>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</si>
  <si>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</si>
  <si>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</si>
  <si>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</si>
  <si>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</si>
  <si>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</si>
  <si>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</si>
  <si>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</si>
  <si>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</si>
  <si>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</si>
  <si>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</si>
  <si>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</si>
  <si>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</si>
  <si>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</si>
  <si>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</si>
  <si>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</si>
  <si>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</si>
  <si>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</si>
  <si>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</si>
  <si>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</si>
  <si>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</si>
  <si>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</si>
  <si>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</si>
  <si>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</si>
  <si>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</si>
  <si>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</si>
  <si>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</si>
  <si>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</si>
  <si>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</si>
  <si>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</si>
  <si>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</si>
  <si>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</si>
  <si>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M24</t>
  </si>
  <si>
    <t>Montáže vzduchotechnických zař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</si>
  <si>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</si>
  <si>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</si>
  <si>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</si>
  <si>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</si>
  <si>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</si>
  <si>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</si>
  <si>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</si>
  <si>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</si>
  <si>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</si>
  <si>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</si>
  <si>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</si>
  <si>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</si>
  <si>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</si>
  <si>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</si>
  <si>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</si>
  <si>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</si>
  <si>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</si>
  <si>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</si>
  <si>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</si>
  <si>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</si>
  <si>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</si>
  <si>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</si>
  <si>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</si>
  <si>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</si>
  <si>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</si>
  <si>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</si>
  <si>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</si>
  <si>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</si>
  <si>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</si>
  <si>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</si>
  <si>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001</t>
  </si>
  <si>
    <t>Statické posouzení</t>
  </si>
  <si>
    <t>soubor</t>
  </si>
  <si>
    <t>Vlastní</t>
  </si>
  <si>
    <t>POL3_1</t>
  </si>
  <si>
    <t>004</t>
  </si>
  <si>
    <t>Zpracování BOZP</t>
  </si>
  <si>
    <t>008</t>
  </si>
  <si>
    <t>Projektová dokumentace skutečného provedení</t>
  </si>
  <si>
    <t>317121047RT2</t>
  </si>
  <si>
    <t>Překlad nenosný porobeton, světlost otv. do 105 cm, překlad nenosný NEP 10 P4,4 124 x 24,9 x 10 cm</t>
  </si>
  <si>
    <t>kus</t>
  </si>
  <si>
    <t>801-1</t>
  </si>
  <si>
    <t>RTS 16/ II</t>
  </si>
  <si>
    <t>POL1_</t>
  </si>
  <si>
    <t>340239211RT2</t>
  </si>
  <si>
    <t>Zazdívka otvorů pl.4 m2,cihlami tl.zdi do 10 cm, s použitím suché maltové směsi</t>
  </si>
  <si>
    <t>m2</t>
  </si>
  <si>
    <t>801-4</t>
  </si>
  <si>
    <t>1.04 : 1,0*1,5</t>
  </si>
  <si>
    <t>VV</t>
  </si>
  <si>
    <t>340271610R00</t>
  </si>
  <si>
    <t>Zazdívka otvorů pl.do 4 m2, pórobet.tvár.,tl.10 cm</t>
  </si>
  <si>
    <t>m3</t>
  </si>
  <si>
    <t>1,75*0,75*0,1</t>
  </si>
  <si>
    <t>(1,6*2,96-0,7*1,97)*0,1</t>
  </si>
  <si>
    <t>342261213RS1</t>
  </si>
  <si>
    <t>Příčka sádrokarton. ocel.kce, 2x oplášť. tl.150 mm, desky standard tl. 12,5 mm, izol. minerál tl. 8 cm</t>
  </si>
  <si>
    <t>2,92*2,96-1,3*1,97</t>
  </si>
  <si>
    <t>346244315R00</t>
  </si>
  <si>
    <t>Obezdívky WC modulů desek Ytong tl. 150 mm</t>
  </si>
  <si>
    <t>0,9*1,2</t>
  </si>
  <si>
    <t>342264051RT1</t>
  </si>
  <si>
    <t>Podhled sádrokartonový na zavěšenou ocel. konstr., desky standard tl. 12,5 mm, bez izolace</t>
  </si>
  <si>
    <t>10,04</t>
  </si>
  <si>
    <t>342264051RT3</t>
  </si>
  <si>
    <t>Podhled sádrokartonový na zavěšenou ocel. konstr., desky standard impreg. tl. 12,5 mm, bez izolace</t>
  </si>
  <si>
    <t>1,16+3,84</t>
  </si>
  <si>
    <t>342264098R00</t>
  </si>
  <si>
    <t>Příplatek k podhledu sádrokart. za plochu do 10 m2</t>
  </si>
  <si>
    <t>602011112RT3</t>
  </si>
  <si>
    <t>Omítka jádrová, ručně, tloušťka vrstvy 15 mm</t>
  </si>
  <si>
    <t>Položka pořadí 34 : 22.55860</t>
  </si>
  <si>
    <t>602011131R00</t>
  </si>
  <si>
    <t>Omítka jednovrstvá hlazená, ručně</t>
  </si>
  <si>
    <t>1.01, 1.03 : (2,92*2+3,75*2)*2,96-0,6*1,97-0,9*2,0-0,8*1,97-0,6*1,97</t>
  </si>
  <si>
    <t>1.02 : (1,23*2+1,05*2)*1,0</t>
  </si>
  <si>
    <t>1.04 : (2,92*2+1,55*2)*0,9</t>
  </si>
  <si>
    <t>1.05 : (2,97*2+4,92*2+0,35*4)*2,96-0,9*1,97*2</t>
  </si>
  <si>
    <t>1.06 : (3,28*2+5,2*2)*2,96-0,9*1,97</t>
  </si>
  <si>
    <t>602011193R00</t>
  </si>
  <si>
    <t xml:space="preserve">Kontaktní nátěr pod omítky </t>
  </si>
  <si>
    <t>Položka pořadí 13 : 142.08780</t>
  </si>
  <si>
    <t>612421111R00</t>
  </si>
  <si>
    <t>Oprava vápen.omítek stěn do 5 % pl. - hrubých</t>
  </si>
  <si>
    <t>POL1_1</t>
  </si>
  <si>
    <t>Položka pořadí 32 : 6.38400</t>
  </si>
  <si>
    <t>612425921R00</t>
  </si>
  <si>
    <t>Omítka vápenná vnitřního ostění - hladká</t>
  </si>
  <si>
    <t xml:space="preserve">dveřní otvory : </t>
  </si>
  <si>
    <t>(0,6+2,0)*0,2</t>
  </si>
  <si>
    <t>(0,9+2,0*2)*0,8*2</t>
  </si>
  <si>
    <t>612481211RT2</t>
  </si>
  <si>
    <t xml:space="preserve">Montáž výztužné sítě (perlinky) do stěrky-stěny, včetně výztužné sítě a stěrkového tmelu </t>
  </si>
  <si>
    <t>632411906R00</t>
  </si>
  <si>
    <t>Penetrace podkladů</t>
  </si>
  <si>
    <t>49,46</t>
  </si>
  <si>
    <t>771101116R00</t>
  </si>
  <si>
    <t>Vyrovnání podkladů samonivel. hmotou tl. do 30 mm</t>
  </si>
  <si>
    <t>800-771</t>
  </si>
  <si>
    <t>Položka pořadí 18 : 49.46000</t>
  </si>
  <si>
    <t>23521594.AR</t>
  </si>
  <si>
    <t>Stěrka podlahová samonivelační - dodávka</t>
  </si>
  <si>
    <t>kg</t>
  </si>
  <si>
    <t>SPCM</t>
  </si>
  <si>
    <t>Položka pořadí 19 : 49.46000*4,8</t>
  </si>
  <si>
    <t>642941221RT1</t>
  </si>
  <si>
    <t>Pouzdro pro posuvné dveře protilehlé, do SDK, protilehlé pouzdro 1250/1970 mm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</si>
  <si>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</si>
  <si>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</si>
  <si>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</si>
  <si>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</si>
  <si>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</si>
  <si>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9501</t>
  </si>
  <si>
    <t>Zednické výpomoci pro řemesla v bytu vč. spol. prostor pro přívod elektro ze skříně na chodbě</t>
  </si>
  <si>
    <t>9502</t>
  </si>
  <si>
    <t>Průběžný úklid bytu vč. společných prostor domu - mokrou cestou</t>
  </si>
  <si>
    <t>9503</t>
  </si>
  <si>
    <t>Závěrečný úklid bytu vč. společných prostor domu (zábradlí, parapety, podlahy - mokrou cestou)</t>
  </si>
  <si>
    <t>962031132R00</t>
  </si>
  <si>
    <t>Bourání příček cihelných tl. 10 cm</t>
  </si>
  <si>
    <t>801-3</t>
  </si>
  <si>
    <t>1,55*2,98</t>
  </si>
  <si>
    <t>962081131R00</t>
  </si>
  <si>
    <t>Bourání příček ze skleněných tvárnic tl. 10 cm</t>
  </si>
  <si>
    <t>1,75*0,75</t>
  </si>
  <si>
    <t>963016111R00</t>
  </si>
  <si>
    <t>DMTZ podhledu SDK, kovová kce., 1xoplášť.12,5 mm</t>
  </si>
  <si>
    <t>10,95+1,16+1,39+3,08</t>
  </si>
  <si>
    <t>965048150R00</t>
  </si>
  <si>
    <t>Dočištění povrchu po vybourání nášlapných vrstev</t>
  </si>
  <si>
    <t>965081713RT1</t>
  </si>
  <si>
    <t>Bourání dlaždic keramických tl. 1 cm, nad 1 m2</t>
  </si>
  <si>
    <t>1,16+1,39+3,08</t>
  </si>
  <si>
    <t>965081702R00</t>
  </si>
  <si>
    <t xml:space="preserve">Bourání soklíků z dlažeb keramických </t>
  </si>
  <si>
    <t>m</t>
  </si>
  <si>
    <t>1.03 : 1,55*2+0,9*2-0,8</t>
  </si>
  <si>
    <t>968061125R00</t>
  </si>
  <si>
    <t>Vyvěšení dřevěných dveřních křídel pl. do 2 m2</t>
  </si>
  <si>
    <t>968072455R00</t>
  </si>
  <si>
    <t>Vybourání kovových dveřních zárubní pl. do 2 m2</t>
  </si>
  <si>
    <t>0,8*2,0+0,6*2,0*2+0,9*2,0</t>
  </si>
  <si>
    <t>978013111R00</t>
  </si>
  <si>
    <t>Otlučení omítek vnitřních stěn v rozsahu do 5 %</t>
  </si>
  <si>
    <t>1.02 : (1,23*2+1,05*2)*1,4</t>
  </si>
  <si>
    <t>978013161R00</t>
  </si>
  <si>
    <t>Otlučení omítek vnitřních stěn v rozsahu do 50 %</t>
  </si>
  <si>
    <t xml:space="preserve">štuková vrstva : </t>
  </si>
  <si>
    <t>1.01 : (2,92*2+3,75*2)*2,96-0,6*1,97-0,9*2,0-0,8*1,97-0,6*1,97</t>
  </si>
  <si>
    <t>978013191R00</t>
  </si>
  <si>
    <t>Otlučení omítek vnitřních stěn v rozsahu do 100 %</t>
  </si>
  <si>
    <t>(1,55*3+2,92)*2,98</t>
  </si>
  <si>
    <t>978059521R00</t>
  </si>
  <si>
    <t>Odsekání vnitřních obkladů stěn do 2 m2</t>
  </si>
  <si>
    <t>(1,23*2+1,05*2-0,6)*1,45</t>
  </si>
  <si>
    <t>(1,92*2+1,55*2-0,6)*2,0</t>
  </si>
  <si>
    <t>725610810R00</t>
  </si>
  <si>
    <t>Demontáž plynového sporáku</t>
  </si>
  <si>
    <t>800-721</t>
  </si>
  <si>
    <t>766662811R00</t>
  </si>
  <si>
    <t>Demontáž prahů dveří 1křídlových</t>
  </si>
  <si>
    <t>800-766</t>
  </si>
  <si>
    <t>766812840R00</t>
  </si>
  <si>
    <t>Demontáž kuchyňských linek do 2,1 m</t>
  </si>
  <si>
    <t>775511800R00</t>
  </si>
  <si>
    <t>Demontáž podlah vlysových lepených včetně lišt</t>
  </si>
  <si>
    <t>800-775</t>
  </si>
  <si>
    <t>lamino : 10,95+20,8+12,23</t>
  </si>
  <si>
    <t>776511820R00</t>
  </si>
  <si>
    <t>Odstranění PVC podlah lepených s podložkou</t>
  </si>
  <si>
    <t>1,16+3,08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</si>
  <si>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</si>
  <si>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</si>
  <si>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</si>
  <si>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</si>
  <si>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725290010RA0</t>
  </si>
  <si>
    <t>Demontáž klozetu včetně splachovací nádrže</t>
  </si>
  <si>
    <t>AP-PSV</t>
  </si>
  <si>
    <t>POL2_1</t>
  </si>
  <si>
    <t>725290020RA0</t>
  </si>
  <si>
    <t>Demontáž umyvadla včetně baterie a konzol</t>
  </si>
  <si>
    <t>725290030RA0</t>
  </si>
  <si>
    <t>Demontáž vany, včetně baterie a obezdění</t>
  </si>
  <si>
    <t>999281111R00</t>
  </si>
  <si>
    <t>Přesun hmot pro opravy a údržbu do výšky 25 m</t>
  </si>
  <si>
    <t>t</t>
  </si>
  <si>
    <t>POL7_</t>
  </si>
  <si>
    <t>711210020RA0</t>
  </si>
  <si>
    <t>Stěrka hydroizolační těsnící hmotou, vč. dodplňků (pásky, rohy)</t>
  </si>
  <si>
    <t>POL2_7</t>
  </si>
  <si>
    <t>1.04 : 3,84+(2,92*2+1,55*2)*0,1+1,0*2*2,0</t>
  </si>
  <si>
    <t>713111221RO6</t>
  </si>
  <si>
    <t>Montáž parozábrany, zavěšené podhl., přelep. spojů, DEKFOL N AL 170 speciál</t>
  </si>
  <si>
    <t>800-713</t>
  </si>
  <si>
    <t>Položka pořadí 9 : 10.04000</t>
  </si>
  <si>
    <t>Položka pořadí 10 : 5.00000</t>
  </si>
  <si>
    <t>998713202R00</t>
  </si>
  <si>
    <t>Přesun hmot pro izolace tepelné, výšky do 12 m</t>
  </si>
  <si>
    <t>72501</t>
  </si>
  <si>
    <t>Dřez granitový s odkapem</t>
  </si>
  <si>
    <t>72502</t>
  </si>
  <si>
    <t>Varná deska indukční</t>
  </si>
  <si>
    <t>72503</t>
  </si>
  <si>
    <t>Vestavná trouba</t>
  </si>
  <si>
    <t>72504</t>
  </si>
  <si>
    <t>Odsavač par</t>
  </si>
  <si>
    <t>72505</t>
  </si>
  <si>
    <t>Zrcadlo nad umyvadlem</t>
  </si>
  <si>
    <t>766670011R00</t>
  </si>
  <si>
    <t>Montáž obložkové zárubně a dřevěného křídla dveří</t>
  </si>
  <si>
    <t>766670021R00</t>
  </si>
  <si>
    <t>Montáž kliky a štítku</t>
  </si>
  <si>
    <t>POL1_7</t>
  </si>
  <si>
    <t>76601</t>
  </si>
  <si>
    <t xml:space="preserve">Seřízení a vyčištění oken </t>
  </si>
  <si>
    <t>76602</t>
  </si>
  <si>
    <t>Seřízení a vyčištění vstupních dveří vč. doplnění kováním, kukátkem a štítkem</t>
  </si>
  <si>
    <t>766810010RAD</t>
  </si>
  <si>
    <t>Kuchyňské linky dodávka a montáž, linka 210 cm</t>
  </si>
  <si>
    <t>54914620R</t>
  </si>
  <si>
    <t>Dveřní kování PRAKTIK klíč Cr</t>
  </si>
  <si>
    <t>POL3_7</t>
  </si>
  <si>
    <t>611601201R</t>
  </si>
  <si>
    <t>Dveře vnitřní CPL 0,2 KLASIK plné 1kř. 60x197 cm, 16 dekorů</t>
  </si>
  <si>
    <t>POL3_</t>
  </si>
  <si>
    <t>611601202R</t>
  </si>
  <si>
    <t>Dveře vnitřní CPL 0,2 KLASIK plné 1kř. 70x197 cm, 16 dekorů</t>
  </si>
  <si>
    <t>611601204R</t>
  </si>
  <si>
    <t>Dveře vnitřní CPL 0,2 KLASIK plné 1kř. 90x197 cm, 16 dekorů</t>
  </si>
  <si>
    <t>61160421R</t>
  </si>
  <si>
    <t>Dveře vnitřní CPL 0,2 KLASIK 1/3 sklo 1kř. 60x197, 16 dekorů</t>
  </si>
  <si>
    <t>61160624R</t>
  </si>
  <si>
    <t>Dveře vnitřní CPL 0,2 KLASIK 2/3 sklo 1kř. 90x197, 16 dekorů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</si>
  <si>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</si>
  <si>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</si>
  <si>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</si>
  <si>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</si>
  <si>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611815298R</t>
  </si>
  <si>
    <t>Zárubeň obložková NORMAL š. 90cm/st. 26-35cm CPL, buk, hruška, olše, ořech AM, teak</t>
  </si>
  <si>
    <t>61181555R</t>
  </si>
  <si>
    <t>Zárubeň obložková NORMAL š. 125cm/st. 6-17cm CPL, buk, hruška, olše, ořech AM, teak</t>
  </si>
  <si>
    <t>998766202R00</t>
  </si>
  <si>
    <t>Přesun hmot pro truhlářské konstr., výšky do 12 m</t>
  </si>
  <si>
    <t>771575111R00</t>
  </si>
  <si>
    <t>Montáž podlah keram.,hladké, tmel, 45x45 cm</t>
  </si>
  <si>
    <t>771578011R00</t>
  </si>
  <si>
    <t>Spára podlaha - stěna, silikonem</t>
  </si>
  <si>
    <t>1.02 : 1,23*2+1,05*2+0,9+0,5+1,6*6</t>
  </si>
  <si>
    <t>1.04 : 2,92*2+1,55*2+0,9*2+0,6+2,1*4</t>
  </si>
  <si>
    <t>771579795R00</t>
  </si>
  <si>
    <t>Příplatek za spárování vodotěsnou hmotou - plošně</t>
  </si>
  <si>
    <t>Položka pořadí 68 : 5.00000</t>
  </si>
  <si>
    <t>59764206R</t>
  </si>
  <si>
    <t>Dlažba keramická 450x450x9 mm dle výběru investora</t>
  </si>
  <si>
    <t>Položka pořadí 68 : 5.00000*1,12</t>
  </si>
  <si>
    <t>998771202R00</t>
  </si>
  <si>
    <t>Přesun hmot pro podlahy z dlaždic, výšky do 12 m</t>
  </si>
  <si>
    <t>776981112R00</t>
  </si>
  <si>
    <t>Lišta hliníková přechodová, stejná výška krytin</t>
  </si>
  <si>
    <t>0,9*2+0,6+1,3+0,7</t>
  </si>
  <si>
    <t>776421</t>
  </si>
  <si>
    <t>Montáž podlahových lišt včetně dodávky lišty MDF</t>
  </si>
  <si>
    <t>1.01,1.03 : 2,92*4+1,49*2+2,15*2-0,6-0,9-0,7</t>
  </si>
  <si>
    <t>1.05 : 2,97*2+4,92*2+0,35*4-0,9*2</t>
  </si>
  <si>
    <t>1.06 : 3,28*2+5,2*2-0,9</t>
  </si>
  <si>
    <t>776521</t>
  </si>
  <si>
    <t>Montáž povlakových podlah z pásů PVC pouze položení bez lepení- PVC ve specifikaci</t>
  </si>
  <si>
    <t>10,04+20,8+12,23</t>
  </si>
  <si>
    <t>284122</t>
  </si>
  <si>
    <t>PVC podlaha s filcovou podložkou min.zátěžová třída dle klasifikace EN685- třída 33</t>
  </si>
  <si>
    <t>Položka pořadí 75 : 43.07000*1,1</t>
  </si>
  <si>
    <t>998776202R00</t>
  </si>
  <si>
    <t>Přesun hmot pro podlahy povlakové, výšky do 12 m</t>
  </si>
  <si>
    <t>781415016RT6</t>
  </si>
  <si>
    <t>Montáž obkladů stěn, porovin.,tmel, nad 20x25 cm</t>
  </si>
  <si>
    <t>1.02 : (1,23*2+1,05*2-0,6)*1,6</t>
  </si>
  <si>
    <t>1.04 : (2,92*2+1,55*2)*2,1-0,7*1,97</t>
  </si>
  <si>
    <t>1.03 : (2,15+0,6*2)*0,6</t>
  </si>
  <si>
    <t>781419706R00</t>
  </si>
  <si>
    <t>Příplatek za spárovací vodotěsnou hmotu - plošně</t>
  </si>
  <si>
    <t>Položka pořadí 78 : 25.74100</t>
  </si>
  <si>
    <t>597813720R</t>
  </si>
  <si>
    <t>Obkládačka 20x40 cm dle výběru investora</t>
  </si>
  <si>
    <t>Položka pořadí 78 : 25.74100*1,12</t>
  </si>
  <si>
    <t>998781202R00</t>
  </si>
  <si>
    <t>Přesun hmot pro obklady keramické, výšky do 12 m</t>
  </si>
  <si>
    <t>784402801R00</t>
  </si>
  <si>
    <t>Odstranění malby oškrábáním v místnosti H do 3,8 m</t>
  </si>
  <si>
    <t>800-784</t>
  </si>
  <si>
    <t>784167101R00</t>
  </si>
  <si>
    <t>Vyhlazení disperzním tmelem HET, Ditmel, 1x (1 mm)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</si>
  <si>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</si>
  <si>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</si>
  <si>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</si>
  <si>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</si>
  <si>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</si>
  <si>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20,8+12,23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</si>
  <si>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</si>
  <si>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</si>
  <si>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</si>
  <si>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</si>
  <si>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</si>
  <si>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</si>
  <si>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</si>
  <si>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</si>
  <si>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</si>
  <si>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</si>
  <si>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</si>
  <si>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</si>
  <si>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</si>
  <si>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</si>
  <si>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</si>
  <si>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</si>
  <si>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</si>
  <si>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</si>
  <si>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</si>
  <si>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</si>
  <si>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</si>
  <si>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</si>
  <si>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</si>
  <si>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</si>
  <si>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  vč.montáže a zapojení, v.č. 103</t>
  </si>
  <si>
    <t>ks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</si>
  <si>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</si>
  <si>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</si>
  <si>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</si>
  <si>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</si>
  <si>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</si>
  <si>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</si>
  <si>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</si>
  <si>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</si>
  <si>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</si>
  <si>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</si>
  <si>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</si>
  <si>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</si>
  <si>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</si>
  <si>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</si>
  <si>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</si>
  <si>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</si>
  <si>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</si>
  <si>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</si>
  <si>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</si>
  <si>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</si>
  <si>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316</t>
  </si>
  <si>
    <t>Kabel CYKY 5Cx6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</si>
  <si>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</si>
  <si>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</si>
  <si>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</si>
  <si>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</si>
  <si>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</si>
  <si>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</si>
  <si>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</si>
  <si>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</si>
  <si>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</si>
  <si>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</si>
  <si>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</si>
  <si>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</si>
  <si>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</si>
  <si>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</si>
  <si>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</si>
  <si>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</si>
  <si>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</si>
  <si>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</si>
  <si>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</si>
  <si>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</si>
  <si>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</si>
  <si>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</si>
  <si>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</si>
  <si>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</si>
  <si>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</si>
  <si>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</si>
  <si>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</si>
  <si>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</si>
  <si>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</si>
  <si>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</si>
  <si>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</si>
  <si>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</si>
  <si>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</si>
  <si>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</si>
  <si>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</si>
  <si>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</si>
  <si>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</si>
  <si>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</si>
  <si>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</si>
  <si>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</si>
  <si>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</si>
  <si>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</si>
  <si>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</si>
  <si>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</si>
  <si>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</si>
  <si>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</si>
  <si>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</si>
  <si>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</si>
  <si>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</si>
  <si>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</si>
  <si>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</si>
  <si>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</si>
  <si>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</si>
  <si>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</si>
  <si>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</si>
  <si>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</si>
  <si>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</si>
  <si>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Potrubí HT připojovací D 70 x 1,8 mm</t>
  </si>
  <si>
    <t>POL12_1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</si>
  <si>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</si>
  <si>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</si>
  <si>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</si>
  <si>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</si>
  <si>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</si>
  <si>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</si>
  <si>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</si>
  <si>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</si>
  <si>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</si>
  <si>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</si>
  <si>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</si>
  <si>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</si>
  <si>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</si>
  <si>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</si>
  <si>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722172312R00</t>
  </si>
  <si>
    <t>Potrubí z PPR PN16, D 25x3,5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</si>
  <si>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</si>
  <si>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</si>
  <si>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</si>
  <si>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</si>
  <si>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722202213R00</t>
  </si>
  <si>
    <t>Nástěnka MZD PP-R D 20xR1/2</t>
  </si>
  <si>
    <t>722190401R00</t>
  </si>
  <si>
    <t>Vyvedení a upevnění výpustek DN 15</t>
  </si>
  <si>
    <t>722239101R00</t>
  </si>
  <si>
    <t>Pračkový ventil 1/2x3/4</t>
  </si>
  <si>
    <t>722249101R00</t>
  </si>
  <si>
    <t>Rohový ventil 1/2x3/8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</si>
  <si>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</si>
  <si>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</si>
  <si>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</si>
  <si>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</si>
  <si>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</si>
  <si>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</si>
  <si>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</si>
  <si>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</si>
  <si>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</si>
  <si>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</si>
  <si>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</si>
  <si>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</si>
  <si>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</si>
  <si>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</si>
  <si>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</si>
  <si>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</si>
  <si>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</si>
  <si>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</si>
  <si>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</si>
  <si>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</si>
  <si>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</si>
  <si>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POL12_0</t>
  </si>
  <si>
    <t>725823114RT1</t>
  </si>
  <si>
    <t>Baterie dřezová stojánková ruční, bez otvír.odpadu standardní</t>
  </si>
  <si>
    <t>725823111R00</t>
  </si>
  <si>
    <t>Baterie umyvadlová stoján. ruční, bez otvír.odpadu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</si>
  <si>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</si>
  <si>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</si>
  <si>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</si>
  <si>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</si>
  <si>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</si>
  <si>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</si>
  <si>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</si>
  <si>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</si>
  <si>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</si>
  <si>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</si>
  <si>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</si>
  <si>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</si>
  <si>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</si>
  <si>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</si>
  <si>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</si>
  <si>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7312493</t>
  </si>
  <si>
    <t>Montáž závěsných kotlů elektro s externím zásobníkem TV</t>
  </si>
  <si>
    <t>Elektrokotel 2,0-18,0 kW s externím zásobníkem TV o objemu min. 91l</t>
  </si>
  <si>
    <t>735157466R00</t>
  </si>
  <si>
    <t>Otopná těl.panel. 22-6090</t>
  </si>
  <si>
    <t>735171311R00</t>
  </si>
  <si>
    <t>Těleso trub. 600x1830 (otopný žebřík)</t>
  </si>
  <si>
    <t>Elektrické topné těleso 900W/230V do zásuvky přes regulátor</t>
  </si>
  <si>
    <t>55137306A</t>
  </si>
  <si>
    <t>Hlavice termostatická</t>
  </si>
  <si>
    <t>Termostatický ventil přímý</t>
  </si>
  <si>
    <t>Šroubení radiátorové přímé</t>
  </si>
  <si>
    <t>HM armatura rohová, bílá, vč. termohlavice pro připojení trubkového tělesa se stř. přip.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</si>
  <si>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</si>
  <si>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</si>
  <si>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</si>
  <si>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</si>
  <si>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</si>
  <si>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</si>
  <si>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</si>
  <si>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</si>
  <si>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</si>
  <si>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</si>
  <si>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</si>
  <si>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</si>
  <si>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</si>
  <si>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2401</t>
  </si>
  <si>
    <t>Malý nástěnný ventilátor viz PD</t>
  </si>
  <si>
    <t>POL3_9</t>
  </si>
  <si>
    <t>2403</t>
  </si>
  <si>
    <t>Nerezová digestoř komínková, vč. tuk filtrů viz PD</t>
  </si>
  <si>
    <t>2404</t>
  </si>
  <si>
    <t>Potrubí ohebné d150, Al</t>
  </si>
  <si>
    <t>POL1_9</t>
  </si>
  <si>
    <t>2405</t>
  </si>
  <si>
    <t>Samotížná plastová žaluzie d150 RAL bílá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</si>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</sst>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8" t="s">
        <v>41</v>
      </c>
      <c r="B2" s="218"/>
      <c r="C2" s="218"/>
      <c r="D2" s="218"/>
      <c r="E2" s="218"/>
      <c r="F2" s="218"/>
      <c r="G2" s="218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C31" sqref="C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44" t="s">
        <v>4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>
      <c r="A2" s="4"/>
      <c r="B2" s="80" t="s">
        <v>24</v>
      </c>
      <c r="C2" s="81"/>
      <c r="D2" s="82" t="s">
        <v>43</v>
      </c>
      <c r="E2" s="82" t="s">
        <v>44</v>
      </c>
      <c r="F2" s="83"/>
      <c r="G2" s="84"/>
      <c r="H2" s="83"/>
      <c r="I2" s="84"/>
      <c r="J2" s="85"/>
      <c r="O2" s="2"/>
    </row>
    <row r="3" spans="1:15" ht="23.25" hidden="1" customHeight="1">
      <c r="A3" s="4"/>
      <c r="B3" s="86"/>
      <c r="C3" s="81"/>
      <c r="D3" s="87"/>
      <c r="E3" s="87"/>
      <c r="F3" s="88"/>
      <c r="G3" s="88"/>
      <c r="H3" s="81"/>
      <c r="I3" s="89"/>
      <c r="J3" s="90"/>
    </row>
    <row r="4" spans="1:15" ht="23.25" customHeight="1">
      <c r="A4" s="4"/>
      <c r="B4" s="91"/>
      <c r="C4" s="92"/>
      <c r="D4" s="93"/>
      <c r="E4" s="93"/>
      <c r="F4" s="94"/>
      <c r="G4" s="95"/>
      <c r="H4" s="94"/>
      <c r="I4" s="95"/>
      <c r="J4" s="96"/>
    </row>
    <row r="5" spans="1:15" ht="24" customHeight="1">
      <c r="A5" s="4"/>
      <c r="B5" s="47" t="s">
        <v>23</v>
      </c>
      <c r="C5" s="5"/>
      <c r="D5" s="97" t="s">
        <v>45</v>
      </c>
      <c r="E5" s="26"/>
      <c r="F5" s="26"/>
      <c r="G5" s="26"/>
      <c r="H5" s="28" t="s">
        <v>42</v>
      </c>
      <c r="I5" s="97" t="s">
        <v>49</v>
      </c>
      <c r="J5" s="11"/>
    </row>
    <row r="6" spans="1:15" ht="15.75" customHeight="1">
      <c r="A6" s="4"/>
      <c r="B6" s="41"/>
      <c r="C6" s="26"/>
      <c r="D6" s="97" t="s">
        <v>46</v>
      </c>
      <c r="E6" s="26"/>
      <c r="F6" s="26"/>
      <c r="G6" s="26"/>
      <c r="H6" s="28" t="s">
        <v>36</v>
      </c>
      <c r="I6" s="97" t="s">
        <v>50</v>
      </c>
      <c r="J6" s="11"/>
    </row>
    <row r="7" spans="1:15" ht="15.75" customHeight="1">
      <c r="A7" s="4"/>
      <c r="B7" s="42"/>
      <c r="C7" s="99" t="s">
        <v>48</v>
      </c>
      <c r="D7" s="98" t="s">
        <v>47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7"/>
      <c r="E11" s="237"/>
      <c r="F11" s="237"/>
      <c r="G11" s="237"/>
      <c r="H11" s="28" t="s">
        <v>42</v>
      </c>
      <c r="I11" s="101"/>
      <c r="J11" s="11"/>
    </row>
    <row r="12" spans="1:15" ht="15.75" customHeight="1">
      <c r="A12" s="4"/>
      <c r="B12" s="41"/>
      <c r="C12" s="26"/>
      <c r="D12" s="242"/>
      <c r="E12" s="242"/>
      <c r="F12" s="242"/>
      <c r="G12" s="242"/>
      <c r="H12" s="28" t="s">
        <v>36</v>
      </c>
      <c r="I12" s="101"/>
      <c r="J12" s="11"/>
    </row>
    <row r="13" spans="1:15" ht="15.75" customHeight="1">
      <c r="A13" s="4"/>
      <c r="B13" s="42"/>
      <c r="C13" s="100"/>
      <c r="D13" s="243"/>
      <c r="E13" s="243"/>
      <c r="F13" s="243"/>
      <c r="G13" s="243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>
      <c r="A16" s="165" t="s">
        <v>26</v>
      </c>
      <c r="B16" s="57" t="s">
        <v>26</v>
      </c>
      <c r="C16" s="58"/>
      <c r="D16" s="59"/>
      <c r="E16" s="240"/>
      <c r="F16" s="241"/>
      <c r="G16" s="240"/>
      <c r="H16" s="241"/>
      <c r="I16" s="240">
        <f>SUMIF(F51:F78,A16,I51:I78)+SUMIF(F51:F78,"PSU",I51:I78)</f>
        <v>0</v>
      </c>
      <c r="J16" s="253"/>
    </row>
    <row r="17" spans="1:10" ht="23.25" customHeight="1">
      <c r="A17" s="165" t="s">
        <v>27</v>
      </c>
      <c r="B17" s="57" t="s">
        <v>27</v>
      </c>
      <c r="C17" s="58"/>
      <c r="D17" s="59"/>
      <c r="E17" s="240"/>
      <c r="F17" s="241"/>
      <c r="G17" s="240"/>
      <c r="H17" s="241"/>
      <c r="I17" s="240">
        <f>SUMIF(F51:F78,A17,I51:I78)</f>
        <v>0</v>
      </c>
      <c r="J17" s="253"/>
    </row>
    <row r="18" spans="1:10" ht="23.25" customHeight="1">
      <c r="A18" s="165" t="s">
        <v>28</v>
      </c>
      <c r="B18" s="57" t="s">
        <v>28</v>
      </c>
      <c r="C18" s="58"/>
      <c r="D18" s="59"/>
      <c r="E18" s="240"/>
      <c r="F18" s="241"/>
      <c r="G18" s="240"/>
      <c r="H18" s="241"/>
      <c r="I18" s="240">
        <f>SUMIF(F51:F78,A18,I51:I78)</f>
        <v>0</v>
      </c>
      <c r="J18" s="253"/>
    </row>
    <row r="19" spans="1:10" ht="23.25" customHeight="1">
      <c r="A19" s="165" t="s">
        <v>118</v>
      </c>
      <c r="B19" s="57" t="s">
        <v>29</v>
      </c>
      <c r="C19" s="58"/>
      <c r="D19" s="59"/>
      <c r="E19" s="240"/>
      <c r="F19" s="241"/>
      <c r="G19" s="240"/>
      <c r="H19" s="241"/>
      <c r="I19" s="240">
        <f>SUMIF(F51:F78,A19,I51:I78)</f>
        <v>0</v>
      </c>
      <c r="J19" s="253"/>
    </row>
    <row r="20" spans="1:10" ht="23.25" customHeight="1">
      <c r="A20" s="165" t="s">
        <v>119</v>
      </c>
      <c r="B20" s="57" t="s">
        <v>30</v>
      </c>
      <c r="C20" s="58"/>
      <c r="D20" s="59"/>
      <c r="E20" s="240"/>
      <c r="F20" s="241"/>
      <c r="G20" s="240"/>
      <c r="H20" s="241"/>
      <c r="I20" s="240">
        <f>SUMIF(F51:F78,A20,I51:I78)</f>
        <v>0</v>
      </c>
      <c r="J20" s="253"/>
    </row>
    <row r="21" spans="1:10" ht="23.25" customHeight="1">
      <c r="A21" s="4"/>
      <c r="B21" s="74" t="s">
        <v>31</v>
      </c>
      <c r="C21" s="75"/>
      <c r="D21" s="76"/>
      <c r="E21" s="254"/>
      <c r="F21" s="255"/>
      <c r="G21" s="254"/>
      <c r="H21" s="255"/>
      <c r="I21" s="254">
        <f>SUM(I16:J20)</f>
        <v>0</v>
      </c>
      <c r="J21" s="260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51">
        <f>ZakladDPHSniVypocet</f>
        <v>0</v>
      </c>
      <c r="H23" s="252"/>
      <c r="I23" s="252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8">
        <f>ZakladDPHSni*SazbaDPH1/100</f>
        <v>0</v>
      </c>
      <c r="H24" s="259"/>
      <c r="I24" s="259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51">
        <f>ZakladDPHZaklVypocet</f>
        <v>0</v>
      </c>
      <c r="H25" s="252"/>
      <c r="I25" s="252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7">
        <f>ZakladDPHZakl*SazbaDPH2/100</f>
        <v>0</v>
      </c>
      <c r="H26" s="248"/>
      <c r="I26" s="248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9">
        <f>0</f>
        <v>0</v>
      </c>
      <c r="H27" s="249"/>
      <c r="I27" s="249"/>
      <c r="J27" s="63" t="str">
        <f t="shared" si="0"/>
        <v>CZK</v>
      </c>
    </row>
    <row r="28" spans="1:10" ht="27.75" hidden="1" customHeight="1" thickBot="1">
      <c r="A28" s="4"/>
      <c r="B28" s="134" t="s">
        <v>25</v>
      </c>
      <c r="C28" s="135"/>
      <c r="D28" s="135"/>
      <c r="E28" s="136"/>
      <c r="F28" s="137"/>
      <c r="G28" s="256">
        <f>ZakladDPHSniVypocet+ZakladDPHZaklVypocet</f>
        <v>0</v>
      </c>
      <c r="H28" s="256"/>
      <c r="I28" s="256"/>
      <c r="J28" s="138" t="str">
        <f t="shared" si="0"/>
        <v>CZK</v>
      </c>
    </row>
    <row r="29" spans="1:10" ht="27.75" customHeight="1" thickBot="1">
      <c r="A29" s="4"/>
      <c r="B29" s="134" t="s">
        <v>37</v>
      </c>
      <c r="C29" s="139"/>
      <c r="D29" s="139"/>
      <c r="E29" s="139"/>
      <c r="F29" s="139"/>
      <c r="G29" s="250">
        <f>ZakladDPHSni+DPHSni+ZakladDPHZakl+DPHZakl+Zaokrouhleni</f>
        <v>0</v>
      </c>
      <c r="H29" s="250"/>
      <c r="I29" s="250"/>
      <c r="J29" s="140" t="s">
        <v>60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7" t="s">
        <v>2</v>
      </c>
      <c r="E35" s="25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7" t="s">
        <v>17</v>
      </c>
      <c r="C37" s="3"/>
      <c r="D37" s="3"/>
      <c r="E37" s="3"/>
      <c r="F37" s="120"/>
      <c r="G37" s="120"/>
      <c r="H37" s="120"/>
      <c r="I37" s="120"/>
      <c r="J37" s="3"/>
    </row>
    <row r="38" spans="1:10" ht="25.5" customHeight="1">
      <c r="A38" s="106" t="s">
        <v>39</v>
      </c>
      <c r="B38" s="112" t="s">
        <v>18</v>
      </c>
      <c r="C38" s="113" t="s">
        <v>6</v>
      </c>
      <c r="D38" s="114"/>
      <c r="E38" s="114"/>
      <c r="F38" s="121" t="str">
        <f>B23</f>
        <v>Základ pro sníženou DPH</v>
      </c>
      <c r="G38" s="121" t="str">
        <f>B25</f>
        <v>Základ pro základní DPH</v>
      </c>
      <c r="H38" s="122" t="s">
        <v>19</v>
      </c>
      <c r="I38" s="122" t="s">
        <v>1</v>
      </c>
      <c r="J38" s="115" t="s">
        <v>0</v>
      </c>
    </row>
    <row r="39" spans="1:10" ht="25.5" hidden="1" customHeight="1">
      <c r="A39" s="106">
        <v>1</v>
      </c>
      <c r="B39" s="116" t="s">
        <v>51</v>
      </c>
      <c r="C39" s="225"/>
      <c r="D39" s="226"/>
      <c r="E39" s="226"/>
      <c r="F39" s="123">
        <f>'1 1 Pol'!AE193+'1 2 Pol'!AE53+'1 3 Pol'!AE75</f>
        <v>0</v>
      </c>
      <c r="G39" s="124">
        <f>'1 1 Pol'!AF193+'1 2 Pol'!AF53+'1 3 Pol'!AF75</f>
        <v>0</v>
      </c>
      <c r="H39" s="125">
        <f>(F39*SazbaDPH1/100)+(G39*SazbaDPH2/100)</f>
        <v>0</v>
      </c>
      <c r="I39" s="125">
        <f>F39+G39+H39</f>
        <v>0</v>
      </c>
      <c r="J39" s="117" t="str">
        <f>IF(CenaCelkemVypocet=0,"",I39/CenaCelkemVypocet*100)</f>
        <v/>
      </c>
    </row>
    <row r="40" spans="1:10" ht="25.5" customHeight="1">
      <c r="A40" s="106">
        <v>2</v>
      </c>
      <c r="B40" s="107" t="s">
        <v>52</v>
      </c>
      <c r="C40" s="227" t="s">
        <v>53</v>
      </c>
      <c r="D40" s="228"/>
      <c r="E40" s="228"/>
      <c r="F40" s="126">
        <f>'1 1 Pol'!AE193+'1 2 Pol'!AE53+'1 3 Pol'!AE75</f>
        <v>0</v>
      </c>
      <c r="G40" s="127">
        <f>'1 1 Pol'!AF193+'1 2 Pol'!AF53+'1 3 Pol'!AF75</f>
        <v>0</v>
      </c>
      <c r="H40" s="127">
        <f>(F40*SazbaDPH1/100)+(G40*SazbaDPH2/100)</f>
        <v>0</v>
      </c>
      <c r="I40" s="127">
        <f>F40+G40+H40</f>
        <v>0</v>
      </c>
      <c r="J40" s="110" t="str">
        <f>IF(CenaCelkemVypocet=0,"",I40/CenaCelkemVypocet*100)</f>
        <v/>
      </c>
    </row>
    <row r="41" spans="1:10" ht="25.5" customHeight="1">
      <c r="A41" s="106">
        <v>3</v>
      </c>
      <c r="B41" s="108" t="s">
        <v>52</v>
      </c>
      <c r="C41" s="229" t="s">
        <v>54</v>
      </c>
      <c r="D41" s="230"/>
      <c r="E41" s="230"/>
      <c r="F41" s="128">
        <f>'1 1 Pol'!AE193</f>
        <v>0</v>
      </c>
      <c r="G41" s="129">
        <f>'1 1 Pol'!AF193</f>
        <v>0</v>
      </c>
      <c r="H41" s="129">
        <f>(F41*SazbaDPH1/100)+(G41*SazbaDPH2/100)</f>
        <v>0</v>
      </c>
      <c r="I41" s="129">
        <f>F41+G41+H41</f>
        <v>0</v>
      </c>
      <c r="J41" s="109" t="str">
        <f>IF(CenaCelkemVypocet=0,"",I41/CenaCelkemVypocet*100)</f>
        <v/>
      </c>
    </row>
    <row r="42" spans="1:10" ht="25.5" customHeight="1">
      <c r="A42" s="106">
        <v>3</v>
      </c>
      <c r="B42" s="108" t="s">
        <v>55</v>
      </c>
      <c r="C42" s="229" t="s">
        <v>56</v>
      </c>
      <c r="D42" s="230"/>
      <c r="E42" s="230"/>
      <c r="F42" s="128">
        <f>'1 2 Pol'!AE53</f>
        <v>0</v>
      </c>
      <c r="G42" s="129">
        <f>'1 2 Pol'!AF53</f>
        <v>0</v>
      </c>
      <c r="H42" s="129">
        <f>(F42*SazbaDPH1/100)+(G42*SazbaDPH2/100)</f>
        <v>0</v>
      </c>
      <c r="I42" s="129">
        <f>F42+G42+H42</f>
        <v>0</v>
      </c>
      <c r="J42" s="109" t="str">
        <f>IF(CenaCelkemVypocet=0,"",I42/CenaCelkemVypocet*100)</f>
        <v/>
      </c>
    </row>
    <row r="43" spans="1:10" ht="25.5" customHeight="1">
      <c r="A43" s="106">
        <v>3</v>
      </c>
      <c r="B43" s="118" t="s">
        <v>57</v>
      </c>
      <c r="C43" s="231" t="s">
        <v>58</v>
      </c>
      <c r="D43" s="232"/>
      <c r="E43" s="232"/>
      <c r="F43" s="130">
        <f>'1 3 Pol'!AE75</f>
        <v>0</v>
      </c>
      <c r="G43" s="131">
        <f>'1 3 Pol'!AF75</f>
        <v>0</v>
      </c>
      <c r="H43" s="131">
        <f>(F43*SazbaDPH1/100)+(G43*SazbaDPH2/100)</f>
        <v>0</v>
      </c>
      <c r="I43" s="131">
        <f>F43+G43+H43</f>
        <v>0</v>
      </c>
      <c r="J43" s="119" t="str">
        <f>IF(CenaCelkemVypocet=0,"",I43/CenaCelkemVypocet*100)</f>
        <v/>
      </c>
    </row>
    <row r="44" spans="1:10" ht="25.5" customHeight="1">
      <c r="A44" s="106"/>
      <c r="B44" s="233" t="s">
        <v>59</v>
      </c>
      <c r="C44" s="234"/>
      <c r="D44" s="234"/>
      <c r="E44" s="235"/>
      <c r="F44" s="132">
        <f>SUMIF(A39:A43,"=1",F39:F43)</f>
        <v>0</v>
      </c>
      <c r="G44" s="133">
        <f>SUMIF(A39:A43,"=1",G39:G43)</f>
        <v>0</v>
      </c>
      <c r="H44" s="133">
        <f>SUMIF(A39:A43,"=1",H39:H43)</f>
        <v>0</v>
      </c>
      <c r="I44" s="133">
        <f>SUMIF(A39:A43,"=1",I39:I43)</f>
        <v>0</v>
      </c>
      <c r="J44" s="111">
        <f>SUMIF(A39:A43,"=1",J39:J43)</f>
        <v>0</v>
      </c>
    </row>
    <row r="48" spans="1:10" ht="15.75">
      <c r="B48" s="141" t="s">
        <v>61</v>
      </c>
    </row>
    <row r="50" spans="1:10" ht="25.5" customHeight="1">
      <c r="A50" s="142"/>
      <c r="B50" s="146" t="s">
        <v>18</v>
      </c>
      <c r="C50" s="146" t="s">
        <v>6</v>
      </c>
      <c r="D50" s="147"/>
      <c r="E50" s="147"/>
      <c r="F50" s="150" t="s">
        <v>62</v>
      </c>
      <c r="G50" s="150"/>
      <c r="H50" s="150"/>
      <c r="I50" s="150" t="s">
        <v>31</v>
      </c>
      <c r="J50" s="150" t="s">
        <v>0</v>
      </c>
    </row>
    <row r="51" spans="1:10" ht="25.5" customHeight="1">
      <c r="A51" s="143"/>
      <c r="B51" s="151" t="s">
        <v>63</v>
      </c>
      <c r="C51" s="223" t="s">
        <v>64</v>
      </c>
      <c r="D51" s="224"/>
      <c r="E51" s="224"/>
      <c r="F51" s="157" t="s">
        <v>26</v>
      </c>
      <c r="G51" s="158"/>
      <c r="H51" s="158"/>
      <c r="I51" s="158">
        <f>'1 2 Pol'!G7</f>
        <v>0</v>
      </c>
      <c r="J51" s="153" t="str">
        <f>IF(I79=0,"",I51/I79*100)</f>
        <v/>
      </c>
    </row>
    <row r="52" spans="1:10" ht="25.5" customHeight="1">
      <c r="A52" s="143"/>
      <c r="B52" s="145" t="s">
        <v>65</v>
      </c>
      <c r="C52" s="219" t="s">
        <v>66</v>
      </c>
      <c r="D52" s="220"/>
      <c r="E52" s="220"/>
      <c r="F52" s="159" t="s">
        <v>26</v>
      </c>
      <c r="G52" s="160"/>
      <c r="H52" s="160"/>
      <c r="I52" s="160">
        <f>'1 2 Pol'!G10</f>
        <v>0</v>
      </c>
      <c r="J52" s="154" t="str">
        <f>IF(I79=0,"",I52/I79*100)</f>
        <v/>
      </c>
    </row>
    <row r="53" spans="1:10" ht="25.5" customHeight="1">
      <c r="A53" s="143"/>
      <c r="B53" s="145" t="s">
        <v>67</v>
      </c>
      <c r="C53" s="219" t="s">
        <v>68</v>
      </c>
      <c r="D53" s="220"/>
      <c r="E53" s="220"/>
      <c r="F53" s="159" t="s">
        <v>26</v>
      </c>
      <c r="G53" s="160"/>
      <c r="H53" s="160"/>
      <c r="I53" s="160">
        <f>'1 2 Pol'!G15</f>
        <v>0</v>
      </c>
      <c r="J53" s="154" t="str">
        <f>IF(I79=0,"",I53/I79*100)</f>
        <v/>
      </c>
    </row>
    <row r="54" spans="1:10" ht="25.5" customHeight="1">
      <c r="A54" s="143"/>
      <c r="B54" s="145" t="s">
        <v>69</v>
      </c>
      <c r="C54" s="219" t="s">
        <v>70</v>
      </c>
      <c r="D54" s="220"/>
      <c r="E54" s="220"/>
      <c r="F54" s="159" t="s">
        <v>26</v>
      </c>
      <c r="G54" s="160"/>
      <c r="H54" s="160"/>
      <c r="I54" s="160">
        <f>'1 2 Pol'!G23</f>
        <v>0</v>
      </c>
      <c r="J54" s="154" t="str">
        <f>IF(I79=0,"",I54/I79*100)</f>
        <v/>
      </c>
    </row>
    <row r="55" spans="1:10" ht="25.5" customHeight="1">
      <c r="A55" s="143"/>
      <c r="B55" s="145" t="s">
        <v>71</v>
      </c>
      <c r="C55" s="219" t="s">
        <v>72</v>
      </c>
      <c r="D55" s="220"/>
      <c r="E55" s="220"/>
      <c r="F55" s="159" t="s">
        <v>26</v>
      </c>
      <c r="G55" s="160"/>
      <c r="H55" s="160"/>
      <c r="I55" s="160">
        <f>'1 2 Pol'!G28</f>
        <v>0</v>
      </c>
      <c r="J55" s="154" t="str">
        <f>IF(I79=0,"",I55/I79*100)</f>
        <v/>
      </c>
    </row>
    <row r="56" spans="1:10" ht="25.5" customHeight="1">
      <c r="A56" s="143"/>
      <c r="B56" s="145" t="s">
        <v>73</v>
      </c>
      <c r="C56" s="219" t="s">
        <v>74</v>
      </c>
      <c r="D56" s="220"/>
      <c r="E56" s="220"/>
      <c r="F56" s="159" t="s">
        <v>26</v>
      </c>
      <c r="G56" s="160"/>
      <c r="H56" s="160"/>
      <c r="I56" s="160">
        <f>'1 3 Pol'!G69</f>
        <v>0</v>
      </c>
      <c r="J56" s="154" t="str">
        <f>IF(I79=0,"",I56/I79*100)</f>
        <v/>
      </c>
    </row>
    <row r="57" spans="1:10" ht="25.5" customHeight="1">
      <c r="A57" s="143"/>
      <c r="B57" s="145" t="s">
        <v>73</v>
      </c>
      <c r="C57" s="219" t="s">
        <v>75</v>
      </c>
      <c r="D57" s="220"/>
      <c r="E57" s="220"/>
      <c r="F57" s="159" t="s">
        <v>26</v>
      </c>
      <c r="G57" s="160"/>
      <c r="H57" s="160"/>
      <c r="I57" s="160">
        <f>'1 1 Pol'!G7</f>
        <v>0</v>
      </c>
      <c r="J57" s="154" t="str">
        <f>IF(I79=0,"",I57/I79*100)</f>
        <v/>
      </c>
    </row>
    <row r="58" spans="1:10" ht="25.5" customHeight="1">
      <c r="A58" s="143"/>
      <c r="B58" s="145" t="s">
        <v>57</v>
      </c>
      <c r="C58" s="219" t="s">
        <v>76</v>
      </c>
      <c r="D58" s="220"/>
      <c r="E58" s="220"/>
      <c r="F58" s="159" t="s">
        <v>26</v>
      </c>
      <c r="G58" s="160"/>
      <c r="H58" s="160"/>
      <c r="I58" s="160">
        <f>'1 1 Pol'!G11</f>
        <v>0</v>
      </c>
      <c r="J58" s="154" t="str">
        <f>IF(I79=0,"",I58/I79*100)</f>
        <v/>
      </c>
    </row>
    <row r="59" spans="1:10" ht="25.5" customHeight="1">
      <c r="A59" s="143"/>
      <c r="B59" s="145" t="s">
        <v>77</v>
      </c>
      <c r="C59" s="219" t="s">
        <v>78</v>
      </c>
      <c r="D59" s="220"/>
      <c r="E59" s="220"/>
      <c r="F59" s="159" t="s">
        <v>26</v>
      </c>
      <c r="G59" s="160"/>
      <c r="H59" s="160"/>
      <c r="I59" s="160">
        <f>'1 1 Pol'!G28</f>
        <v>0</v>
      </c>
      <c r="J59" s="154" t="str">
        <f>IF(I79=0,"",I59/I79*100)</f>
        <v/>
      </c>
    </row>
    <row r="60" spans="1:10" ht="25.5" customHeight="1">
      <c r="A60" s="143"/>
      <c r="B60" s="145" t="s">
        <v>79</v>
      </c>
      <c r="C60" s="219" t="s">
        <v>80</v>
      </c>
      <c r="D60" s="220"/>
      <c r="E60" s="220"/>
      <c r="F60" s="159" t="s">
        <v>26</v>
      </c>
      <c r="G60" s="160"/>
      <c r="H60" s="160"/>
      <c r="I60" s="160">
        <f>'1 1 Pol'!G47</f>
        <v>0</v>
      </c>
      <c r="J60" s="154" t="str">
        <f>IF(I79=0,"",I60/I79*100)</f>
        <v/>
      </c>
    </row>
    <row r="61" spans="1:10" ht="25.5" customHeight="1">
      <c r="A61" s="143"/>
      <c r="B61" s="145" t="s">
        <v>81</v>
      </c>
      <c r="C61" s="219" t="s">
        <v>82</v>
      </c>
      <c r="D61" s="220"/>
      <c r="E61" s="220"/>
      <c r="F61" s="159" t="s">
        <v>26</v>
      </c>
      <c r="G61" s="160"/>
      <c r="H61" s="160"/>
      <c r="I61" s="160">
        <f>'1 1 Pol'!G54</f>
        <v>0</v>
      </c>
      <c r="J61" s="154" t="str">
        <f>IF(I79=0,"",I61/I79*100)</f>
        <v/>
      </c>
    </row>
    <row r="62" spans="1:10" ht="25.5" customHeight="1">
      <c r="A62" s="143"/>
      <c r="B62" s="145" t="s">
        <v>83</v>
      </c>
      <c r="C62" s="219" t="s">
        <v>84</v>
      </c>
      <c r="D62" s="220"/>
      <c r="E62" s="220"/>
      <c r="F62" s="159" t="s">
        <v>26</v>
      </c>
      <c r="G62" s="160"/>
      <c r="H62" s="160"/>
      <c r="I62" s="160">
        <f>'1 1 Pol'!G56</f>
        <v>0</v>
      </c>
      <c r="J62" s="154" t="str">
        <f>IF(I79=0,"",I62/I79*100)</f>
        <v/>
      </c>
    </row>
    <row r="63" spans="1:10" ht="25.5" customHeight="1">
      <c r="A63" s="143"/>
      <c r="B63" s="145" t="s">
        <v>85</v>
      </c>
      <c r="C63" s="219" t="s">
        <v>86</v>
      </c>
      <c r="D63" s="220"/>
      <c r="E63" s="220"/>
      <c r="F63" s="159" t="s">
        <v>26</v>
      </c>
      <c r="G63" s="160"/>
      <c r="H63" s="160"/>
      <c r="I63" s="160">
        <f>'1 1 Pol'!G59</f>
        <v>0</v>
      </c>
      <c r="J63" s="154" t="str">
        <f>IF(I79=0,"",I63/I79*100)</f>
        <v/>
      </c>
    </row>
    <row r="64" spans="1:10" ht="25.5" customHeight="1">
      <c r="A64" s="143"/>
      <c r="B64" s="145" t="s">
        <v>87</v>
      </c>
      <c r="C64" s="219" t="s">
        <v>88</v>
      </c>
      <c r="D64" s="220"/>
      <c r="E64" s="220"/>
      <c r="F64" s="159" t="s">
        <v>26</v>
      </c>
      <c r="G64" s="160"/>
      <c r="H64" s="160"/>
      <c r="I64" s="160">
        <f>'1 1 Pol'!G65</f>
        <v>0</v>
      </c>
      <c r="J64" s="154" t="str">
        <f>IF(I79=0,"",I64/I79*100)</f>
        <v/>
      </c>
    </row>
    <row r="65" spans="1:10" ht="25.5" customHeight="1">
      <c r="A65" s="143"/>
      <c r="B65" s="145" t="s">
        <v>89</v>
      </c>
      <c r="C65" s="219" t="s">
        <v>90</v>
      </c>
      <c r="D65" s="220"/>
      <c r="E65" s="220"/>
      <c r="F65" s="159" t="s">
        <v>26</v>
      </c>
      <c r="G65" s="160"/>
      <c r="H65" s="160"/>
      <c r="I65" s="160">
        <f>'1 1 Pol'!G105</f>
        <v>0</v>
      </c>
      <c r="J65" s="154" t="str">
        <f>IF(I79=0,"",I65/I79*100)</f>
        <v/>
      </c>
    </row>
    <row r="66" spans="1:10" ht="25.5" customHeight="1">
      <c r="A66" s="143"/>
      <c r="B66" s="145" t="s">
        <v>91</v>
      </c>
      <c r="C66" s="219" t="s">
        <v>92</v>
      </c>
      <c r="D66" s="220"/>
      <c r="E66" s="220"/>
      <c r="F66" s="159" t="s">
        <v>27</v>
      </c>
      <c r="G66" s="160"/>
      <c r="H66" s="160"/>
      <c r="I66" s="160">
        <f>'1 1 Pol'!G107</f>
        <v>0</v>
      </c>
      <c r="J66" s="154" t="str">
        <f>IF(I79=0,"",I66/I79*100)</f>
        <v/>
      </c>
    </row>
    <row r="67" spans="1:10" ht="25.5" customHeight="1">
      <c r="A67" s="143"/>
      <c r="B67" s="145" t="s">
        <v>93</v>
      </c>
      <c r="C67" s="219" t="s">
        <v>94</v>
      </c>
      <c r="D67" s="220"/>
      <c r="E67" s="220"/>
      <c r="F67" s="159" t="s">
        <v>27</v>
      </c>
      <c r="G67" s="160"/>
      <c r="H67" s="160"/>
      <c r="I67" s="160">
        <f>'1 1 Pol'!G110</f>
        <v>0</v>
      </c>
      <c r="J67" s="154" t="str">
        <f>IF(I79=0,"",I67/I79*100)</f>
        <v/>
      </c>
    </row>
    <row r="68" spans="1:10" ht="25.5" customHeight="1">
      <c r="A68" s="143"/>
      <c r="B68" s="145" t="s">
        <v>95</v>
      </c>
      <c r="C68" s="219" t="s">
        <v>96</v>
      </c>
      <c r="D68" s="220"/>
      <c r="E68" s="220"/>
      <c r="F68" s="159" t="s">
        <v>27</v>
      </c>
      <c r="G68" s="160"/>
      <c r="H68" s="160"/>
      <c r="I68" s="160">
        <f>'1 3 Pol'!G7</f>
        <v>0</v>
      </c>
      <c r="J68" s="154" t="str">
        <f>IF(I79=0,"",I68/I79*100)</f>
        <v/>
      </c>
    </row>
    <row r="69" spans="1:10" ht="25.5" customHeight="1">
      <c r="A69" s="143"/>
      <c r="B69" s="145" t="s">
        <v>97</v>
      </c>
      <c r="C69" s="219" t="s">
        <v>98</v>
      </c>
      <c r="D69" s="220"/>
      <c r="E69" s="220"/>
      <c r="F69" s="159" t="s">
        <v>27</v>
      </c>
      <c r="G69" s="160"/>
      <c r="H69" s="160"/>
      <c r="I69" s="160">
        <f>'1 3 Pol'!G16</f>
        <v>0</v>
      </c>
      <c r="J69" s="154" t="str">
        <f>IF(I79=0,"",I69/I79*100)</f>
        <v/>
      </c>
    </row>
    <row r="70" spans="1:10" ht="25.5" customHeight="1">
      <c r="A70" s="143"/>
      <c r="B70" s="145" t="s">
        <v>99</v>
      </c>
      <c r="C70" s="219" t="s">
        <v>100</v>
      </c>
      <c r="D70" s="220"/>
      <c r="E70" s="220"/>
      <c r="F70" s="159" t="s">
        <v>27</v>
      </c>
      <c r="G70" s="160"/>
      <c r="H70" s="160"/>
      <c r="I70" s="160">
        <f>'1 1 Pol'!G115+'1 3 Pol'!G29</f>
        <v>0</v>
      </c>
      <c r="J70" s="154" t="str">
        <f>IF(I79=0,"",I70/I79*100)</f>
        <v/>
      </c>
    </row>
    <row r="71" spans="1:10" ht="25.5" customHeight="1">
      <c r="A71" s="143"/>
      <c r="B71" s="145" t="s">
        <v>101</v>
      </c>
      <c r="C71" s="219" t="s">
        <v>102</v>
      </c>
      <c r="D71" s="220"/>
      <c r="E71" s="220"/>
      <c r="F71" s="159" t="s">
        <v>27</v>
      </c>
      <c r="G71" s="160"/>
      <c r="H71" s="160"/>
      <c r="I71" s="160">
        <f>'1 3 Pol'!G47</f>
        <v>0</v>
      </c>
      <c r="J71" s="154" t="str">
        <f>IF(I79=0,"",I71/I79*100)</f>
        <v/>
      </c>
    </row>
    <row r="72" spans="1:10" ht="25.5" customHeight="1">
      <c r="A72" s="143"/>
      <c r="B72" s="145" t="s">
        <v>103</v>
      </c>
      <c r="C72" s="219" t="s">
        <v>104</v>
      </c>
      <c r="D72" s="220"/>
      <c r="E72" s="220"/>
      <c r="F72" s="159" t="s">
        <v>27</v>
      </c>
      <c r="G72" s="160"/>
      <c r="H72" s="160"/>
      <c r="I72" s="160">
        <f>'1 1 Pol'!G121</f>
        <v>0</v>
      </c>
      <c r="J72" s="154" t="str">
        <f>IF(I79=0,"",I72/I79*100)</f>
        <v/>
      </c>
    </row>
    <row r="73" spans="1:10" ht="25.5" customHeight="1">
      <c r="A73" s="143"/>
      <c r="B73" s="145" t="s">
        <v>105</v>
      </c>
      <c r="C73" s="219" t="s">
        <v>106</v>
      </c>
      <c r="D73" s="220"/>
      <c r="E73" s="220"/>
      <c r="F73" s="159" t="s">
        <v>27</v>
      </c>
      <c r="G73" s="160"/>
      <c r="H73" s="160"/>
      <c r="I73" s="160">
        <f>'1 1 Pol'!G138</f>
        <v>0</v>
      </c>
      <c r="J73" s="154" t="str">
        <f>IF(I79=0,"",I73/I79*100)</f>
        <v/>
      </c>
    </row>
    <row r="74" spans="1:10" ht="25.5" customHeight="1">
      <c r="A74" s="143"/>
      <c r="B74" s="145" t="s">
        <v>107</v>
      </c>
      <c r="C74" s="219" t="s">
        <v>108</v>
      </c>
      <c r="D74" s="220"/>
      <c r="E74" s="220"/>
      <c r="F74" s="159" t="s">
        <v>27</v>
      </c>
      <c r="G74" s="160"/>
      <c r="H74" s="160"/>
      <c r="I74" s="160">
        <f>'1 1 Pol'!G149</f>
        <v>0</v>
      </c>
      <c r="J74" s="154" t="str">
        <f>IF(I79=0,"",I74/I79*100)</f>
        <v/>
      </c>
    </row>
    <row r="75" spans="1:10" ht="25.5" customHeight="1">
      <c r="A75" s="143"/>
      <c r="B75" s="145" t="s">
        <v>109</v>
      </c>
      <c r="C75" s="219" t="s">
        <v>110</v>
      </c>
      <c r="D75" s="220"/>
      <c r="E75" s="220"/>
      <c r="F75" s="159" t="s">
        <v>27</v>
      </c>
      <c r="G75" s="160"/>
      <c r="H75" s="160"/>
      <c r="I75" s="160">
        <f>'1 1 Pol'!G161</f>
        <v>0</v>
      </c>
      <c r="J75" s="154" t="str">
        <f>IF(I79=0,"",I75/I79*100)</f>
        <v/>
      </c>
    </row>
    <row r="76" spans="1:10" ht="25.5" customHeight="1">
      <c r="A76" s="143"/>
      <c r="B76" s="145" t="s">
        <v>111</v>
      </c>
      <c r="C76" s="219" t="s">
        <v>112</v>
      </c>
      <c r="D76" s="220"/>
      <c r="E76" s="220"/>
      <c r="F76" s="159" t="s">
        <v>27</v>
      </c>
      <c r="G76" s="160"/>
      <c r="H76" s="160"/>
      <c r="I76" s="160">
        <f>'1 1 Pol'!G171</f>
        <v>0</v>
      </c>
      <c r="J76" s="154" t="str">
        <f>IF(I79=0,"",I76/I79*100)</f>
        <v/>
      </c>
    </row>
    <row r="77" spans="1:10" ht="25.5" customHeight="1">
      <c r="A77" s="143"/>
      <c r="B77" s="145" t="s">
        <v>113</v>
      </c>
      <c r="C77" s="219" t="s">
        <v>114</v>
      </c>
      <c r="D77" s="220"/>
      <c r="E77" s="220"/>
      <c r="F77" s="159" t="s">
        <v>28</v>
      </c>
      <c r="G77" s="160"/>
      <c r="H77" s="160"/>
      <c r="I77" s="160">
        <f>'1 3 Pol'!G64</f>
        <v>0</v>
      </c>
      <c r="J77" s="154" t="str">
        <f>IF(I79=0,"",I77/I79*100)</f>
        <v/>
      </c>
    </row>
    <row r="78" spans="1:10" ht="25.5" customHeight="1">
      <c r="A78" s="143"/>
      <c r="B78" s="152" t="s">
        <v>115</v>
      </c>
      <c r="C78" s="221" t="s">
        <v>116</v>
      </c>
      <c r="D78" s="222"/>
      <c r="E78" s="222"/>
      <c r="F78" s="161" t="s">
        <v>117</v>
      </c>
      <c r="G78" s="162"/>
      <c r="H78" s="162"/>
      <c r="I78" s="162">
        <f>'1 1 Pol'!G184</f>
        <v>0</v>
      </c>
      <c r="J78" s="155" t="str">
        <f>IF(I79=0,"",I78/I79*100)</f>
        <v/>
      </c>
    </row>
    <row r="79" spans="1:10" ht="25.5" customHeight="1">
      <c r="A79" s="144"/>
      <c r="B79" s="148" t="s">
        <v>1</v>
      </c>
      <c r="C79" s="148"/>
      <c r="D79" s="149"/>
      <c r="E79" s="149"/>
      <c r="F79" s="163"/>
      <c r="G79" s="164"/>
      <c r="H79" s="164"/>
      <c r="I79" s="164">
        <f>SUM(I51:I78)</f>
        <v>0</v>
      </c>
      <c r="J79" s="156">
        <f>SUM(J51:J78)</f>
        <v>0</v>
      </c>
    </row>
    <row r="80" spans="1:10">
      <c r="F80" s="104"/>
      <c r="G80" s="103"/>
      <c r="H80" s="104"/>
      <c r="I80" s="103"/>
      <c r="J80" s="105"/>
    </row>
    <row r="81" spans="6:10">
      <c r="F81" s="104"/>
      <c r="G81" s="103"/>
      <c r="H81" s="104"/>
      <c r="I81" s="103"/>
      <c r="J81" s="105"/>
    </row>
    <row r="82" spans="6:10">
      <c r="F82" s="104"/>
      <c r="G82" s="103"/>
      <c r="H82" s="104"/>
      <c r="I82" s="103"/>
      <c r="J82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68:E68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1" t="s">
        <v>7</v>
      </c>
      <c r="B1" s="261"/>
      <c r="C1" s="262"/>
      <c r="D1" s="261"/>
      <c r="E1" s="261"/>
      <c r="F1" s="261"/>
      <c r="G1" s="261"/>
    </row>
    <row r="2" spans="1:7" ht="24.95" customHeight="1">
      <c r="A2" s="79" t="s">
        <v>8</v>
      </c>
      <c r="B2" s="78"/>
      <c r="C2" s="263"/>
      <c r="D2" s="263"/>
      <c r="E2" s="263"/>
      <c r="F2" s="263"/>
      <c r="G2" s="264"/>
    </row>
    <row r="3" spans="1:7" ht="24.95" customHeight="1">
      <c r="A3" s="79" t="s">
        <v>9</v>
      </c>
      <c r="B3" s="78"/>
      <c r="C3" s="263"/>
      <c r="D3" s="263"/>
      <c r="E3" s="263"/>
      <c r="F3" s="263"/>
      <c r="G3" s="264"/>
    </row>
    <row r="4" spans="1:7" ht="24.95" customHeight="1">
      <c r="A4" s="79" t="s">
        <v>10</v>
      </c>
      <c r="B4" s="78"/>
      <c r="C4" s="263"/>
      <c r="D4" s="263"/>
      <c r="E4" s="263"/>
      <c r="F4" s="263"/>
      <c r="G4" s="26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120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121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121</v>
      </c>
      <c r="AG3" t="s">
        <v>122</v>
      </c>
    </row>
    <row r="4" spans="1:60" ht="24.95" customHeight="1">
      <c r="A4" s="168" t="s">
        <v>10</v>
      </c>
      <c r="B4" s="169" t="s">
        <v>52</v>
      </c>
      <c r="C4" s="269" t="s">
        <v>54</v>
      </c>
      <c r="D4" s="270"/>
      <c r="E4" s="270"/>
      <c r="F4" s="270"/>
      <c r="G4" s="271"/>
      <c r="AG4" t="s">
        <v>123</v>
      </c>
    </row>
    <row r="5" spans="1:60">
      <c r="D5" s="166"/>
    </row>
    <row r="6" spans="1:60" ht="38.25">
      <c r="A6" s="175" t="s">
        <v>124</v>
      </c>
      <c r="B6" s="173" t="s">
        <v>125</v>
      </c>
      <c r="C6" s="173" t="s">
        <v>126</v>
      </c>
      <c r="D6" s="174" t="s">
        <v>127</v>
      </c>
      <c r="E6" s="175" t="s">
        <v>128</v>
      </c>
      <c r="F6" s="170" t="s">
        <v>129</v>
      </c>
      <c r="G6" s="175" t="s">
        <v>31</v>
      </c>
      <c r="H6" s="176" t="s">
        <v>32</v>
      </c>
      <c r="I6" s="176" t="s">
        <v>130</v>
      </c>
      <c r="J6" s="176" t="s">
        <v>33</v>
      </c>
      <c r="K6" s="176" t="s">
        <v>131</v>
      </c>
      <c r="L6" s="176" t="s">
        <v>132</v>
      </c>
      <c r="M6" s="176" t="s">
        <v>133</v>
      </c>
      <c r="N6" s="176" t="s">
        <v>134</v>
      </c>
      <c r="O6" s="176" t="s">
        <v>135</v>
      </c>
      <c r="P6" s="176" t="s">
        <v>136</v>
      </c>
      <c r="Q6" s="176" t="s">
        <v>137</v>
      </c>
      <c r="R6" s="176" t="s">
        <v>138</v>
      </c>
      <c r="S6" s="176" t="s">
        <v>139</v>
      </c>
      <c r="T6" s="176" t="s">
        <v>140</v>
      </c>
      <c r="U6" s="176" t="s">
        <v>141</v>
      </c>
      <c r="V6" s="176" t="s">
        <v>142</v>
      </c>
    </row>
    <row r="7" spans="1:60">
      <c r="A7" s="177" t="s">
        <v>143</v>
      </c>
      <c r="B7" s="179" t="s">
        <v>73</v>
      </c>
      <c r="C7" s="180" t="s">
        <v>75</v>
      </c>
      <c r="D7" s="181"/>
      <c r="E7" s="187"/>
      <c r="F7" s="192"/>
      <c r="G7" s="192">
        <f>SUMIF(AG8:AG10,"&lt;&gt;NOR",G8:G10)</f>
        <v>0</v>
      </c>
      <c r="H7" s="192"/>
      <c r="I7" s="192">
        <f>SUM(I8:I10)</f>
        <v>0</v>
      </c>
      <c r="J7" s="192"/>
      <c r="K7" s="192">
        <f>SUM(K8:K10)</f>
        <v>0</v>
      </c>
      <c r="L7" s="192"/>
      <c r="M7" s="192">
        <f>SUM(M8:M10)</f>
        <v>0</v>
      </c>
      <c r="N7" s="192"/>
      <c r="O7" s="192">
        <f>SUM(O8:O10)</f>
        <v>0</v>
      </c>
      <c r="P7" s="192"/>
      <c r="Q7" s="192">
        <f>SUM(Q8:Q10)</f>
        <v>0</v>
      </c>
      <c r="R7" s="192"/>
      <c r="S7" s="192"/>
      <c r="T7" s="192"/>
      <c r="U7" s="193">
        <f>SUM(U8:U10)</f>
        <v>0</v>
      </c>
      <c r="V7" s="192"/>
      <c r="AG7" t="s">
        <v>144</v>
      </c>
    </row>
    <row r="8" spans="1:60" outlineLevel="1">
      <c r="A8" s="172">
        <v>1</v>
      </c>
      <c r="B8" s="182" t="s">
        <v>145</v>
      </c>
      <c r="C8" s="211" t="s">
        <v>146</v>
      </c>
      <c r="D8" s="184" t="s">
        <v>147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148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149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150</v>
      </c>
      <c r="C9" s="211" t="s">
        <v>151</v>
      </c>
      <c r="D9" s="184" t="s">
        <v>147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148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149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152</v>
      </c>
      <c r="C10" s="211" t="s">
        <v>153</v>
      </c>
      <c r="D10" s="184" t="s">
        <v>147</v>
      </c>
      <c r="E10" s="188">
        <v>1</v>
      </c>
      <c r="F10" s="194"/>
      <c r="G10" s="195">
        <f>ROUND(E10*F10,2)</f>
        <v>0</v>
      </c>
      <c r="H10" s="194"/>
      <c r="I10" s="195">
        <f>ROUND(E10*H10,2)</f>
        <v>0</v>
      </c>
      <c r="J10" s="194"/>
      <c r="K10" s="195">
        <f>ROUND(E10*J10,2)</f>
        <v>0</v>
      </c>
      <c r="L10" s="195">
        <v>15</v>
      </c>
      <c r="M10" s="195">
        <f>G10*(1+L10/100)</f>
        <v>0</v>
      </c>
      <c r="N10" s="195">
        <v>0</v>
      </c>
      <c r="O10" s="195">
        <f>ROUND(E10*N10,2)</f>
        <v>0</v>
      </c>
      <c r="P10" s="195">
        <v>0</v>
      </c>
      <c r="Q10" s="195">
        <f>ROUND(E10*P10,2)</f>
        <v>0</v>
      </c>
      <c r="R10" s="195"/>
      <c r="S10" s="195" t="s">
        <v>148</v>
      </c>
      <c r="T10" s="195">
        <v>0</v>
      </c>
      <c r="U10" s="196">
        <f>ROUND(E10*T10,2)</f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149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>
      <c r="A11" s="178" t="s">
        <v>143</v>
      </c>
      <c r="B11" s="183" t="s">
        <v>57</v>
      </c>
      <c r="C11" s="212" t="s">
        <v>76</v>
      </c>
      <c r="D11" s="185"/>
      <c r="E11" s="189"/>
      <c r="F11" s="197"/>
      <c r="G11" s="197">
        <f>SUMIF(AG12:AG27,"&lt;&gt;NOR",G12:G27)</f>
        <v>0</v>
      </c>
      <c r="H11" s="197"/>
      <c r="I11" s="197">
        <f>SUM(I12:I27)</f>
        <v>0</v>
      </c>
      <c r="J11" s="197"/>
      <c r="K11" s="197">
        <f>SUM(K12:K27)</f>
        <v>0</v>
      </c>
      <c r="L11" s="197"/>
      <c r="M11" s="197">
        <f>SUM(M12:M27)</f>
        <v>0</v>
      </c>
      <c r="N11" s="197"/>
      <c r="O11" s="197">
        <f>SUM(O12:O27)</f>
        <v>1.1700000000000002</v>
      </c>
      <c r="P11" s="197"/>
      <c r="Q11" s="197">
        <f>SUM(Q12:Q27)</f>
        <v>0</v>
      </c>
      <c r="R11" s="197"/>
      <c r="S11" s="197"/>
      <c r="T11" s="197"/>
      <c r="U11" s="198">
        <f>SUM(U12:U27)</f>
        <v>30.54</v>
      </c>
      <c r="V11" s="197"/>
      <c r="AG11" t="s">
        <v>144</v>
      </c>
    </row>
    <row r="12" spans="1:60" ht="22.5" outlineLevel="1">
      <c r="A12" s="172">
        <v>4</v>
      </c>
      <c r="B12" s="182" t="s">
        <v>154</v>
      </c>
      <c r="C12" s="211" t="s">
        <v>155</v>
      </c>
      <c r="D12" s="184" t="s">
        <v>156</v>
      </c>
      <c r="E12" s="188">
        <v>1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2.7519999999999999E-2</v>
      </c>
      <c r="O12" s="195">
        <f>ROUND(E12*N12,2)</f>
        <v>0.03</v>
      </c>
      <c r="P12" s="195">
        <v>0</v>
      </c>
      <c r="Q12" s="195">
        <f>ROUND(E12*P12,2)</f>
        <v>0</v>
      </c>
      <c r="R12" s="195" t="s">
        <v>157</v>
      </c>
      <c r="S12" s="195" t="s">
        <v>158</v>
      </c>
      <c r="T12" s="195">
        <v>0.24199999999999999</v>
      </c>
      <c r="U12" s="196">
        <f>ROUND(E12*T12,2)</f>
        <v>0.24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159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ht="22.5" outlineLevel="1">
      <c r="A13" s="172">
        <v>5</v>
      </c>
      <c r="B13" s="182" t="s">
        <v>160</v>
      </c>
      <c r="C13" s="211" t="s">
        <v>161</v>
      </c>
      <c r="D13" s="184" t="s">
        <v>162</v>
      </c>
      <c r="E13" s="188">
        <v>1.5</v>
      </c>
      <c r="F13" s="194"/>
      <c r="G13" s="195">
        <f>ROUND(E13*F13,2)</f>
        <v>0</v>
      </c>
      <c r="H13" s="194"/>
      <c r="I13" s="195">
        <f>ROUND(E13*H13,2)</f>
        <v>0</v>
      </c>
      <c r="J13" s="194"/>
      <c r="K13" s="195">
        <f>ROUND(E13*J13,2)</f>
        <v>0</v>
      </c>
      <c r="L13" s="195">
        <v>15</v>
      </c>
      <c r="M13" s="195">
        <f>G13*(1+L13/100)</f>
        <v>0</v>
      </c>
      <c r="N13" s="195">
        <v>0.12645000000000001</v>
      </c>
      <c r="O13" s="195">
        <f>ROUND(E13*N13,2)</f>
        <v>0.19</v>
      </c>
      <c r="P13" s="195">
        <v>0</v>
      </c>
      <c r="Q13" s="195">
        <f>ROUND(E13*P13,2)</f>
        <v>0</v>
      </c>
      <c r="R13" s="195" t="s">
        <v>163</v>
      </c>
      <c r="S13" s="195" t="s">
        <v>158</v>
      </c>
      <c r="T13" s="195">
        <v>0.69430000000000003</v>
      </c>
      <c r="U13" s="196">
        <f>ROUND(E13*T13,2)</f>
        <v>1.04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159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/>
      <c r="B14" s="182"/>
      <c r="C14" s="213" t="s">
        <v>164</v>
      </c>
      <c r="D14" s="186"/>
      <c r="E14" s="190">
        <v>1.5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6"/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165</v>
      </c>
      <c r="AH14" s="171"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>
      <c r="A15" s="172">
        <v>6</v>
      </c>
      <c r="B15" s="182" t="s">
        <v>166</v>
      </c>
      <c r="C15" s="211" t="s">
        <v>167</v>
      </c>
      <c r="D15" s="184" t="s">
        <v>168</v>
      </c>
      <c r="E15" s="188">
        <v>0.46694999999999998</v>
      </c>
      <c r="F15" s="194"/>
      <c r="G15" s="195">
        <f>ROUND(E15*F15,2)</f>
        <v>0</v>
      </c>
      <c r="H15" s="194"/>
      <c r="I15" s="195">
        <f>ROUND(E15*H15,2)</f>
        <v>0</v>
      </c>
      <c r="J15" s="194"/>
      <c r="K15" s="195">
        <f>ROUND(E15*J15,2)</f>
        <v>0</v>
      </c>
      <c r="L15" s="195">
        <v>15</v>
      </c>
      <c r="M15" s="195">
        <f>G15*(1+L15/100)</f>
        <v>0</v>
      </c>
      <c r="N15" s="195">
        <v>0.55281999999999998</v>
      </c>
      <c r="O15" s="195">
        <f>ROUND(E15*N15,2)</f>
        <v>0.26</v>
      </c>
      <c r="P15" s="195">
        <v>0</v>
      </c>
      <c r="Q15" s="195">
        <f>ROUND(E15*P15,2)</f>
        <v>0</v>
      </c>
      <c r="R15" s="195" t="s">
        <v>163</v>
      </c>
      <c r="S15" s="195" t="s">
        <v>158</v>
      </c>
      <c r="T15" s="195">
        <v>3.08188</v>
      </c>
      <c r="U15" s="196">
        <f>ROUND(E15*T15,2)</f>
        <v>1.44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159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>
      <c r="A16" s="172"/>
      <c r="B16" s="182"/>
      <c r="C16" s="213" t="s">
        <v>169</v>
      </c>
      <c r="D16" s="186"/>
      <c r="E16" s="190">
        <v>0.13125000000000001</v>
      </c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6"/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165</v>
      </c>
      <c r="AH16" s="171"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/>
      <c r="B17" s="182"/>
      <c r="C17" s="213" t="s">
        <v>170</v>
      </c>
      <c r="D17" s="186"/>
      <c r="E17" s="190">
        <v>0.3357</v>
      </c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6"/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165</v>
      </c>
      <c r="AH17" s="171"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ht="22.5" outlineLevel="1">
      <c r="A18" s="172">
        <v>7</v>
      </c>
      <c r="B18" s="182" t="s">
        <v>171</v>
      </c>
      <c r="C18" s="211" t="s">
        <v>172</v>
      </c>
      <c r="D18" s="184" t="s">
        <v>162</v>
      </c>
      <c r="E18" s="188">
        <v>6.0822000000000003</v>
      </c>
      <c r="F18" s="194"/>
      <c r="G18" s="195">
        <f>ROUND(E18*F18,2)</f>
        <v>0</v>
      </c>
      <c r="H18" s="194"/>
      <c r="I18" s="195">
        <f>ROUND(E18*H18,2)</f>
        <v>0</v>
      </c>
      <c r="J18" s="194"/>
      <c r="K18" s="195">
        <f>ROUND(E18*J18,2)</f>
        <v>0</v>
      </c>
      <c r="L18" s="195">
        <v>15</v>
      </c>
      <c r="M18" s="195">
        <f>G18*(1+L18/100)</f>
        <v>0</v>
      </c>
      <c r="N18" s="195">
        <v>5.3789999999999998E-2</v>
      </c>
      <c r="O18" s="195">
        <f>ROUND(E18*N18,2)</f>
        <v>0.33</v>
      </c>
      <c r="P18" s="195">
        <v>0</v>
      </c>
      <c r="Q18" s="195">
        <f>ROUND(E18*P18,2)</f>
        <v>0</v>
      </c>
      <c r="R18" s="195" t="s">
        <v>157</v>
      </c>
      <c r="S18" s="195" t="s">
        <v>158</v>
      </c>
      <c r="T18" s="195">
        <v>1.452</v>
      </c>
      <c r="U18" s="196">
        <f>ROUND(E18*T18,2)</f>
        <v>8.83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159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/>
      <c r="B19" s="182"/>
      <c r="C19" s="213" t="s">
        <v>173</v>
      </c>
      <c r="D19" s="186"/>
      <c r="E19" s="190">
        <v>6.0822000000000003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6"/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165</v>
      </c>
      <c r="AH19" s="171"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8</v>
      </c>
      <c r="B20" s="182" t="s">
        <v>174</v>
      </c>
      <c r="C20" s="211" t="s">
        <v>175</v>
      </c>
      <c r="D20" s="184" t="s">
        <v>162</v>
      </c>
      <c r="E20" s="188">
        <v>1.08</v>
      </c>
      <c r="F20" s="194"/>
      <c r="G20" s="195">
        <f>ROUND(E20*F20,2)</f>
        <v>0</v>
      </c>
      <c r="H20" s="194"/>
      <c r="I20" s="195">
        <f>ROUND(E20*H20,2)</f>
        <v>0</v>
      </c>
      <c r="J20" s="194"/>
      <c r="K20" s="195">
        <f>ROUND(E20*J20,2)</f>
        <v>0</v>
      </c>
      <c r="L20" s="195">
        <v>15</v>
      </c>
      <c r="M20" s="195">
        <f>G20*(1+L20/100)</f>
        <v>0</v>
      </c>
      <c r="N20" s="195">
        <v>7.7579999999999996E-2</v>
      </c>
      <c r="O20" s="195">
        <f>ROUND(E20*N20,2)</f>
        <v>0.08</v>
      </c>
      <c r="P20" s="195">
        <v>0</v>
      </c>
      <c r="Q20" s="195">
        <f>ROUND(E20*P20,2)</f>
        <v>0</v>
      </c>
      <c r="R20" s="195" t="s">
        <v>157</v>
      </c>
      <c r="S20" s="195" t="s">
        <v>158</v>
      </c>
      <c r="T20" s="195">
        <v>0.81899999999999995</v>
      </c>
      <c r="U20" s="196">
        <f>ROUND(E20*T20,2)</f>
        <v>0.88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159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/>
      <c r="B21" s="182"/>
      <c r="C21" s="213" t="s">
        <v>176</v>
      </c>
      <c r="D21" s="186"/>
      <c r="E21" s="190">
        <v>1.08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6"/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165</v>
      </c>
      <c r="AH21" s="171"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ht="22.5" outlineLevel="1">
      <c r="A22" s="172">
        <v>9</v>
      </c>
      <c r="B22" s="182" t="s">
        <v>177</v>
      </c>
      <c r="C22" s="211" t="s">
        <v>178</v>
      </c>
      <c r="D22" s="184" t="s">
        <v>162</v>
      </c>
      <c r="E22" s="188">
        <v>10.039999999999999</v>
      </c>
      <c r="F22" s="194"/>
      <c r="G22" s="195">
        <f>ROUND(E22*F22,2)</f>
        <v>0</v>
      </c>
      <c r="H22" s="194"/>
      <c r="I22" s="195">
        <f>ROUND(E22*H22,2)</f>
        <v>0</v>
      </c>
      <c r="J22" s="194"/>
      <c r="K22" s="195">
        <f>ROUND(E22*J22,2)</f>
        <v>0</v>
      </c>
      <c r="L22" s="195">
        <v>15</v>
      </c>
      <c r="M22" s="195">
        <f>G22*(1+L22/100)</f>
        <v>0</v>
      </c>
      <c r="N22" s="195">
        <v>1.8599999999999998E-2</v>
      </c>
      <c r="O22" s="195">
        <f>ROUND(E22*N22,2)</f>
        <v>0.19</v>
      </c>
      <c r="P22" s="195">
        <v>0</v>
      </c>
      <c r="Q22" s="195">
        <f>ROUND(E22*P22,2)</f>
        <v>0</v>
      </c>
      <c r="R22" s="195" t="s">
        <v>157</v>
      </c>
      <c r="S22" s="195" t="s">
        <v>158</v>
      </c>
      <c r="T22" s="195">
        <v>1.0109999999999999</v>
      </c>
      <c r="U22" s="196">
        <f>ROUND(E22*T22,2)</f>
        <v>10.15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159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/>
      <c r="B23" s="182"/>
      <c r="C23" s="213" t="s">
        <v>179</v>
      </c>
      <c r="D23" s="186"/>
      <c r="E23" s="190">
        <v>10.039999999999999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6"/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165</v>
      </c>
      <c r="AH23" s="171"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ht="22.5" outlineLevel="1">
      <c r="A24" s="172">
        <v>10</v>
      </c>
      <c r="B24" s="182" t="s">
        <v>180</v>
      </c>
      <c r="C24" s="211" t="s">
        <v>181</v>
      </c>
      <c r="D24" s="184" t="s">
        <v>162</v>
      </c>
      <c r="E24" s="188">
        <v>5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1.8599999999999998E-2</v>
      </c>
      <c r="O24" s="195">
        <f>ROUND(E24*N24,2)</f>
        <v>0.09</v>
      </c>
      <c r="P24" s="195">
        <v>0</v>
      </c>
      <c r="Q24" s="195">
        <f>ROUND(E24*P24,2)</f>
        <v>0</v>
      </c>
      <c r="R24" s="195" t="s">
        <v>157</v>
      </c>
      <c r="S24" s="195" t="s">
        <v>158</v>
      </c>
      <c r="T24" s="195">
        <v>1.0109999999999999</v>
      </c>
      <c r="U24" s="196">
        <f>ROUND(E24*T24,2)</f>
        <v>5.0599999999999996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159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/>
      <c r="B25" s="182"/>
      <c r="C25" s="213" t="s">
        <v>182</v>
      </c>
      <c r="D25" s="186"/>
      <c r="E25" s="190">
        <v>5</v>
      </c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6"/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165</v>
      </c>
      <c r="AH25" s="171"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11</v>
      </c>
      <c r="B26" s="182" t="s">
        <v>183</v>
      </c>
      <c r="C26" s="211" t="s">
        <v>184</v>
      </c>
      <c r="D26" s="184" t="s">
        <v>162</v>
      </c>
      <c r="E26" s="188">
        <v>5</v>
      </c>
      <c r="F26" s="194"/>
      <c r="G26" s="195">
        <f>ROUND(E26*F26,2)</f>
        <v>0</v>
      </c>
      <c r="H26" s="194"/>
      <c r="I26" s="195">
        <f>ROUND(E26*H26,2)</f>
        <v>0</v>
      </c>
      <c r="J26" s="194"/>
      <c r="K26" s="195">
        <f>ROUND(E26*J26,2)</f>
        <v>0</v>
      </c>
      <c r="L26" s="195">
        <v>15</v>
      </c>
      <c r="M26" s="195">
        <f>G26*(1+L26/100)</f>
        <v>0</v>
      </c>
      <c r="N26" s="195">
        <v>0</v>
      </c>
      <c r="O26" s="195">
        <f>ROUND(E26*N26,2)</f>
        <v>0</v>
      </c>
      <c r="P26" s="195">
        <v>0</v>
      </c>
      <c r="Q26" s="195">
        <f>ROUND(E26*P26,2)</f>
        <v>0</v>
      </c>
      <c r="R26" s="195" t="s">
        <v>157</v>
      </c>
      <c r="S26" s="195" t="s">
        <v>158</v>
      </c>
      <c r="T26" s="195">
        <v>0.57999999999999996</v>
      </c>
      <c r="U26" s="196">
        <f>ROUND(E26*T26,2)</f>
        <v>2.9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159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>
      <c r="A27" s="172"/>
      <c r="B27" s="182"/>
      <c r="C27" s="213" t="s">
        <v>182</v>
      </c>
      <c r="D27" s="186"/>
      <c r="E27" s="190">
        <v>5</v>
      </c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6"/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165</v>
      </c>
      <c r="AH27" s="171">
        <v>0</v>
      </c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>
      <c r="A28" s="178" t="s">
        <v>143</v>
      </c>
      <c r="B28" s="183" t="s">
        <v>77</v>
      </c>
      <c r="C28" s="212" t="s">
        <v>78</v>
      </c>
      <c r="D28" s="185"/>
      <c r="E28" s="189"/>
      <c r="F28" s="197"/>
      <c r="G28" s="197">
        <f>SUMIF(AG29:AG46,"&lt;&gt;NOR",G29:G46)</f>
        <v>0</v>
      </c>
      <c r="H28" s="197"/>
      <c r="I28" s="197">
        <f>SUM(I29:I46)</f>
        <v>0</v>
      </c>
      <c r="J28" s="197"/>
      <c r="K28" s="197">
        <f>SUM(K29:K46)</f>
        <v>0</v>
      </c>
      <c r="L28" s="197"/>
      <c r="M28" s="197">
        <f>SUM(M29:M46)</f>
        <v>0</v>
      </c>
      <c r="N28" s="197"/>
      <c r="O28" s="197">
        <f>SUM(O29:O46)</f>
        <v>2.16</v>
      </c>
      <c r="P28" s="197"/>
      <c r="Q28" s="197">
        <f>SUM(Q29:Q46)</f>
        <v>0</v>
      </c>
      <c r="R28" s="197"/>
      <c r="S28" s="197"/>
      <c r="T28" s="197"/>
      <c r="U28" s="198">
        <f>SUM(U29:U46)</f>
        <v>120.51</v>
      </c>
      <c r="V28" s="197"/>
      <c r="AG28" t="s">
        <v>144</v>
      </c>
    </row>
    <row r="29" spans="1:60" outlineLevel="1">
      <c r="A29" s="172">
        <v>12</v>
      </c>
      <c r="B29" s="182" t="s">
        <v>185</v>
      </c>
      <c r="C29" s="211" t="s">
        <v>186</v>
      </c>
      <c r="D29" s="184" t="s">
        <v>162</v>
      </c>
      <c r="E29" s="188">
        <v>22.558599999999998</v>
      </c>
      <c r="F29" s="194"/>
      <c r="G29" s="195">
        <f>ROUND(E29*F29,2)</f>
        <v>0</v>
      </c>
      <c r="H29" s="194"/>
      <c r="I29" s="195">
        <f>ROUND(E29*H29,2)</f>
        <v>0</v>
      </c>
      <c r="J29" s="194"/>
      <c r="K29" s="195">
        <f>ROUND(E29*J29,2)</f>
        <v>0</v>
      </c>
      <c r="L29" s="195">
        <v>15</v>
      </c>
      <c r="M29" s="195">
        <f>G29*(1+L29/100)</f>
        <v>0</v>
      </c>
      <c r="N29" s="195">
        <v>2.5999999999999999E-2</v>
      </c>
      <c r="O29" s="195">
        <f>ROUND(E29*N29,2)</f>
        <v>0.59</v>
      </c>
      <c r="P29" s="195">
        <v>0</v>
      </c>
      <c r="Q29" s="195">
        <f>ROUND(E29*P29,2)</f>
        <v>0</v>
      </c>
      <c r="R29" s="195" t="s">
        <v>157</v>
      </c>
      <c r="S29" s="195" t="s">
        <v>158</v>
      </c>
      <c r="T29" s="195">
        <v>0.42</v>
      </c>
      <c r="U29" s="196">
        <f>ROUND(E29*T29,2)</f>
        <v>9.4700000000000006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159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>
      <c r="A30" s="172"/>
      <c r="B30" s="182"/>
      <c r="C30" s="213" t="s">
        <v>187</v>
      </c>
      <c r="D30" s="186"/>
      <c r="E30" s="190">
        <v>22.558599999999998</v>
      </c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6"/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165</v>
      </c>
      <c r="AH30" s="171">
        <v>5</v>
      </c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13</v>
      </c>
      <c r="B31" s="182" t="s">
        <v>188</v>
      </c>
      <c r="C31" s="211" t="s">
        <v>189</v>
      </c>
      <c r="D31" s="184" t="s">
        <v>162</v>
      </c>
      <c r="E31" s="188">
        <v>142.08779999999999</v>
      </c>
      <c r="F31" s="194"/>
      <c r="G31" s="195">
        <f>ROUND(E31*F31,2)</f>
        <v>0</v>
      </c>
      <c r="H31" s="194"/>
      <c r="I31" s="195">
        <f>ROUND(E31*H31,2)</f>
        <v>0</v>
      </c>
      <c r="J31" s="194"/>
      <c r="K31" s="195">
        <f>ROUND(E31*J31,2)</f>
        <v>0</v>
      </c>
      <c r="L31" s="195">
        <v>15</v>
      </c>
      <c r="M31" s="195">
        <f>G31*(1+L31/100)</f>
        <v>0</v>
      </c>
      <c r="N31" s="195">
        <v>3.8E-3</v>
      </c>
      <c r="O31" s="195">
        <f>ROUND(E31*N31,2)</f>
        <v>0.54</v>
      </c>
      <c r="P31" s="195">
        <v>0</v>
      </c>
      <c r="Q31" s="195">
        <f>ROUND(E31*P31,2)</f>
        <v>0</v>
      </c>
      <c r="R31" s="195" t="s">
        <v>157</v>
      </c>
      <c r="S31" s="195" t="s">
        <v>158</v>
      </c>
      <c r="T31" s="195">
        <v>0.28499999999999998</v>
      </c>
      <c r="U31" s="196">
        <f>ROUND(E31*T31,2)</f>
        <v>40.5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159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>
      <c r="A32" s="172"/>
      <c r="B32" s="182"/>
      <c r="C32" s="213" t="s">
        <v>190</v>
      </c>
      <c r="D32" s="186"/>
      <c r="E32" s="190">
        <v>33.746400000000001</v>
      </c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6"/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165</v>
      </c>
      <c r="AH32" s="171">
        <v>0</v>
      </c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>
      <c r="A33" s="172"/>
      <c r="B33" s="182"/>
      <c r="C33" s="213" t="s">
        <v>191</v>
      </c>
      <c r="D33" s="186"/>
      <c r="E33" s="190">
        <v>4.5599999999999996</v>
      </c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6"/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165</v>
      </c>
      <c r="AH33" s="171">
        <v>0</v>
      </c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>
      <c r="A34" s="172"/>
      <c r="B34" s="182"/>
      <c r="C34" s="213" t="s">
        <v>192</v>
      </c>
      <c r="D34" s="186"/>
      <c r="E34" s="190">
        <v>8.0459999999999994</v>
      </c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6"/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165</v>
      </c>
      <c r="AH34" s="171">
        <v>0</v>
      </c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/>
      <c r="B35" s="182"/>
      <c r="C35" s="213" t="s">
        <v>193</v>
      </c>
      <c r="D35" s="186"/>
      <c r="E35" s="190">
        <v>47.306800000000003</v>
      </c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6"/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165</v>
      </c>
      <c r="AH35" s="171">
        <v>0</v>
      </c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>
      <c r="A36" s="172"/>
      <c r="B36" s="182"/>
      <c r="C36" s="213" t="s">
        <v>194</v>
      </c>
      <c r="D36" s="186"/>
      <c r="E36" s="190">
        <v>48.428600000000003</v>
      </c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6"/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165</v>
      </c>
      <c r="AH36" s="171">
        <v>0</v>
      </c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>
      <c r="A37" s="172">
        <v>14</v>
      </c>
      <c r="B37" s="182" t="s">
        <v>195</v>
      </c>
      <c r="C37" s="211" t="s">
        <v>196</v>
      </c>
      <c r="D37" s="184" t="s">
        <v>162</v>
      </c>
      <c r="E37" s="188">
        <v>142.08779999999999</v>
      </c>
      <c r="F37" s="194"/>
      <c r="G37" s="195">
        <f>ROUND(E37*F37,2)</f>
        <v>0</v>
      </c>
      <c r="H37" s="194"/>
      <c r="I37" s="195">
        <f>ROUND(E37*H37,2)</f>
        <v>0</v>
      </c>
      <c r="J37" s="194"/>
      <c r="K37" s="195">
        <f>ROUND(E37*J37,2)</f>
        <v>0</v>
      </c>
      <c r="L37" s="195">
        <v>15</v>
      </c>
      <c r="M37" s="195">
        <f>G37*(1+L37/100)</f>
        <v>0</v>
      </c>
      <c r="N37" s="195">
        <v>3.2000000000000003E-4</v>
      </c>
      <c r="O37" s="195">
        <f>ROUND(E37*N37,2)</f>
        <v>0.05</v>
      </c>
      <c r="P37" s="195">
        <v>0</v>
      </c>
      <c r="Q37" s="195">
        <f>ROUND(E37*P37,2)</f>
        <v>0</v>
      </c>
      <c r="R37" s="195" t="s">
        <v>157</v>
      </c>
      <c r="S37" s="195" t="s">
        <v>158</v>
      </c>
      <c r="T37" s="195">
        <v>7.0000000000000007E-2</v>
      </c>
      <c r="U37" s="196">
        <f>ROUND(E37*T37,2)</f>
        <v>9.9499999999999993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159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/>
      <c r="B38" s="182"/>
      <c r="C38" s="213" t="s">
        <v>197</v>
      </c>
      <c r="D38" s="186"/>
      <c r="E38" s="190">
        <v>142.08779999999999</v>
      </c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6"/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165</v>
      </c>
      <c r="AH38" s="171">
        <v>5</v>
      </c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15</v>
      </c>
      <c r="B39" s="182" t="s">
        <v>198</v>
      </c>
      <c r="C39" s="211" t="s">
        <v>199</v>
      </c>
      <c r="D39" s="184" t="s">
        <v>162</v>
      </c>
      <c r="E39" s="188">
        <v>6.3840000000000003</v>
      </c>
      <c r="F39" s="194"/>
      <c r="G39" s="195">
        <f>ROUND(E39*F39,2)</f>
        <v>0</v>
      </c>
      <c r="H39" s="194"/>
      <c r="I39" s="195">
        <f>ROUND(E39*H39,2)</f>
        <v>0</v>
      </c>
      <c r="J39" s="194"/>
      <c r="K39" s="195">
        <f>ROUND(E39*J39,2)</f>
        <v>0</v>
      </c>
      <c r="L39" s="195">
        <v>15</v>
      </c>
      <c r="M39" s="195">
        <f>G39*(1+L39/100)</f>
        <v>0</v>
      </c>
      <c r="N39" s="195">
        <v>2.66E-3</v>
      </c>
      <c r="O39" s="195">
        <f>ROUND(E39*N39,2)</f>
        <v>0.02</v>
      </c>
      <c r="P39" s="195">
        <v>0</v>
      </c>
      <c r="Q39" s="195">
        <f>ROUND(E39*P39,2)</f>
        <v>0</v>
      </c>
      <c r="R39" s="195" t="s">
        <v>163</v>
      </c>
      <c r="S39" s="195" t="s">
        <v>158</v>
      </c>
      <c r="T39" s="195">
        <v>4.795E-2</v>
      </c>
      <c r="U39" s="196">
        <f>ROUND(E39*T39,2)</f>
        <v>0.31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200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/>
      <c r="B40" s="182"/>
      <c r="C40" s="213" t="s">
        <v>201</v>
      </c>
      <c r="D40" s="186"/>
      <c r="E40" s="190">
        <v>6.3840000000000003</v>
      </c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6"/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165</v>
      </c>
      <c r="AH40" s="171">
        <v>5</v>
      </c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16</v>
      </c>
      <c r="B41" s="182" t="s">
        <v>202</v>
      </c>
      <c r="C41" s="211" t="s">
        <v>203</v>
      </c>
      <c r="D41" s="184" t="s">
        <v>162</v>
      </c>
      <c r="E41" s="188">
        <v>8.36</v>
      </c>
      <c r="F41" s="194"/>
      <c r="G41" s="195">
        <f>ROUND(E41*F41,2)</f>
        <v>0</v>
      </c>
      <c r="H41" s="194"/>
      <c r="I41" s="195">
        <f>ROUND(E41*H41,2)</f>
        <v>0</v>
      </c>
      <c r="J41" s="194"/>
      <c r="K41" s="195">
        <f>ROUND(E41*J41,2)</f>
        <v>0</v>
      </c>
      <c r="L41" s="195">
        <v>15</v>
      </c>
      <c r="M41" s="195">
        <f>G41*(1+L41/100)</f>
        <v>0</v>
      </c>
      <c r="N41" s="195">
        <v>5.2839999999999998E-2</v>
      </c>
      <c r="O41" s="195">
        <f>ROUND(E41*N41,2)</f>
        <v>0.44</v>
      </c>
      <c r="P41" s="195">
        <v>0</v>
      </c>
      <c r="Q41" s="195">
        <f>ROUND(E41*P41,2)</f>
        <v>0</v>
      </c>
      <c r="R41" s="195" t="s">
        <v>163</v>
      </c>
      <c r="S41" s="195" t="s">
        <v>158</v>
      </c>
      <c r="T41" s="195">
        <v>1.0569999999999999</v>
      </c>
      <c r="U41" s="196">
        <f>ROUND(E41*T41,2)</f>
        <v>8.84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159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/>
      <c r="B42" s="182"/>
      <c r="C42" s="213" t="s">
        <v>204</v>
      </c>
      <c r="D42" s="186"/>
      <c r="E42" s="190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6"/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165</v>
      </c>
      <c r="AH42" s="171">
        <v>0</v>
      </c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/>
      <c r="B43" s="182"/>
      <c r="C43" s="213" t="s">
        <v>205</v>
      </c>
      <c r="D43" s="186"/>
      <c r="E43" s="190">
        <v>0.52</v>
      </c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6"/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165</v>
      </c>
      <c r="AH43" s="171">
        <v>0</v>
      </c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/>
      <c r="B44" s="182"/>
      <c r="C44" s="213" t="s">
        <v>206</v>
      </c>
      <c r="D44" s="186"/>
      <c r="E44" s="190">
        <v>7.84</v>
      </c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6"/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165</v>
      </c>
      <c r="AH44" s="171">
        <v>0</v>
      </c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ht="22.5" outlineLevel="1">
      <c r="A45" s="172">
        <v>17</v>
      </c>
      <c r="B45" s="182" t="s">
        <v>207</v>
      </c>
      <c r="C45" s="211" t="s">
        <v>208</v>
      </c>
      <c r="D45" s="184" t="s">
        <v>162</v>
      </c>
      <c r="E45" s="188">
        <v>142.08779999999999</v>
      </c>
      <c r="F45" s="194"/>
      <c r="G45" s="195">
        <f>ROUND(E45*F45,2)</f>
        <v>0</v>
      </c>
      <c r="H45" s="194"/>
      <c r="I45" s="195">
        <f>ROUND(E45*H45,2)</f>
        <v>0</v>
      </c>
      <c r="J45" s="194"/>
      <c r="K45" s="195">
        <f>ROUND(E45*J45,2)</f>
        <v>0</v>
      </c>
      <c r="L45" s="195">
        <v>15</v>
      </c>
      <c r="M45" s="195">
        <f>G45*(1+L45/100)</f>
        <v>0</v>
      </c>
      <c r="N45" s="195">
        <v>3.6700000000000001E-3</v>
      </c>
      <c r="O45" s="195">
        <f>ROUND(E45*N45,2)</f>
        <v>0.52</v>
      </c>
      <c r="P45" s="195">
        <v>0</v>
      </c>
      <c r="Q45" s="195">
        <f>ROUND(E45*P45,2)</f>
        <v>0</v>
      </c>
      <c r="R45" s="195" t="s">
        <v>157</v>
      </c>
      <c r="S45" s="195" t="s">
        <v>158</v>
      </c>
      <c r="T45" s="195">
        <v>0.36199999999999999</v>
      </c>
      <c r="U45" s="196">
        <f>ROUND(E45*T45,2)</f>
        <v>51.44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159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>
      <c r="A46" s="172"/>
      <c r="B46" s="182"/>
      <c r="C46" s="213" t="s">
        <v>197</v>
      </c>
      <c r="D46" s="186"/>
      <c r="E46" s="190">
        <v>142.08779999999999</v>
      </c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6"/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165</v>
      </c>
      <c r="AH46" s="171">
        <v>5</v>
      </c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>
      <c r="A47" s="178" t="s">
        <v>143</v>
      </c>
      <c r="B47" s="183" t="s">
        <v>79</v>
      </c>
      <c r="C47" s="212" t="s">
        <v>80</v>
      </c>
      <c r="D47" s="185"/>
      <c r="E47" s="189"/>
      <c r="F47" s="197"/>
      <c r="G47" s="197">
        <f>SUMIF(AG48:AG53,"&lt;&gt;NOR",G48:G53)</f>
        <v>0</v>
      </c>
      <c r="H47" s="197"/>
      <c r="I47" s="197">
        <f>SUM(I48:I53)</f>
        <v>0</v>
      </c>
      <c r="J47" s="197"/>
      <c r="K47" s="197">
        <f>SUM(K48:K53)</f>
        <v>0</v>
      </c>
      <c r="L47" s="197"/>
      <c r="M47" s="197">
        <f>SUM(M48:M53)</f>
        <v>0</v>
      </c>
      <c r="N47" s="197"/>
      <c r="O47" s="197">
        <f>SUM(O48:O53)</f>
        <v>0</v>
      </c>
      <c r="P47" s="197"/>
      <c r="Q47" s="197">
        <f>SUM(Q48:Q53)</f>
        <v>0</v>
      </c>
      <c r="R47" s="197"/>
      <c r="S47" s="197"/>
      <c r="T47" s="197"/>
      <c r="U47" s="198">
        <f>SUM(U48:U53)</f>
        <v>0</v>
      </c>
      <c r="V47" s="197"/>
      <c r="AG47" t="s">
        <v>144</v>
      </c>
    </row>
    <row r="48" spans="1:60" outlineLevel="1">
      <c r="A48" s="172">
        <v>18</v>
      </c>
      <c r="B48" s="182" t="s">
        <v>209</v>
      </c>
      <c r="C48" s="211" t="s">
        <v>210</v>
      </c>
      <c r="D48" s="184" t="s">
        <v>162</v>
      </c>
      <c r="E48" s="188">
        <v>49.46</v>
      </c>
      <c r="F48" s="194"/>
      <c r="G48" s="195">
        <f>ROUND(E48*F48,2)</f>
        <v>0</v>
      </c>
      <c r="H48" s="194"/>
      <c r="I48" s="195">
        <f>ROUND(E48*H48,2)</f>
        <v>0</v>
      </c>
      <c r="J48" s="194"/>
      <c r="K48" s="195">
        <f>ROUND(E48*J48,2)</f>
        <v>0</v>
      </c>
      <c r="L48" s="195">
        <v>15</v>
      </c>
      <c r="M48" s="195">
        <f>G48*(1+L48/100)</f>
        <v>0</v>
      </c>
      <c r="N48" s="195">
        <v>0</v>
      </c>
      <c r="O48" s="195">
        <f>ROUND(E48*N48,2)</f>
        <v>0</v>
      </c>
      <c r="P48" s="195">
        <v>0</v>
      </c>
      <c r="Q48" s="195">
        <f>ROUND(E48*P48,2)</f>
        <v>0</v>
      </c>
      <c r="R48" s="195" t="s">
        <v>157</v>
      </c>
      <c r="S48" s="195" t="s">
        <v>158</v>
      </c>
      <c r="T48" s="195">
        <v>0</v>
      </c>
      <c r="U48" s="196">
        <f>ROUND(E48*T48,2)</f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200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>
      <c r="A49" s="172"/>
      <c r="B49" s="182"/>
      <c r="C49" s="213" t="s">
        <v>211</v>
      </c>
      <c r="D49" s="186"/>
      <c r="E49" s="190">
        <v>49.46</v>
      </c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6"/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165</v>
      </c>
      <c r="AH49" s="171">
        <v>0</v>
      </c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19</v>
      </c>
      <c r="B50" s="182" t="s">
        <v>212</v>
      </c>
      <c r="C50" s="211" t="s">
        <v>213</v>
      </c>
      <c r="D50" s="184" t="s">
        <v>162</v>
      </c>
      <c r="E50" s="188">
        <v>49.46</v>
      </c>
      <c r="F50" s="194"/>
      <c r="G50" s="195">
        <f>ROUND(E50*F50,2)</f>
        <v>0</v>
      </c>
      <c r="H50" s="194"/>
      <c r="I50" s="195">
        <f>ROUND(E50*H50,2)</f>
        <v>0</v>
      </c>
      <c r="J50" s="194"/>
      <c r="K50" s="195">
        <f>ROUND(E50*J50,2)</f>
        <v>0</v>
      </c>
      <c r="L50" s="195">
        <v>15</v>
      </c>
      <c r="M50" s="195">
        <f>G50*(1+L50/100)</f>
        <v>0</v>
      </c>
      <c r="N50" s="195">
        <v>0</v>
      </c>
      <c r="O50" s="195">
        <f>ROUND(E50*N50,2)</f>
        <v>0</v>
      </c>
      <c r="P50" s="195">
        <v>0</v>
      </c>
      <c r="Q50" s="195">
        <f>ROUND(E50*P50,2)</f>
        <v>0</v>
      </c>
      <c r="R50" s="195" t="s">
        <v>214</v>
      </c>
      <c r="S50" s="195" t="s">
        <v>158</v>
      </c>
      <c r="T50" s="195">
        <v>0</v>
      </c>
      <c r="U50" s="196">
        <f>ROUND(E50*T50,2)</f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200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/>
      <c r="B51" s="182"/>
      <c r="C51" s="213" t="s">
        <v>215</v>
      </c>
      <c r="D51" s="186"/>
      <c r="E51" s="190">
        <v>49.46</v>
      </c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6"/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165</v>
      </c>
      <c r="AH51" s="171">
        <v>5</v>
      </c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>
      <c r="A52" s="172">
        <v>20</v>
      </c>
      <c r="B52" s="182" t="s">
        <v>216</v>
      </c>
      <c r="C52" s="211" t="s">
        <v>217</v>
      </c>
      <c r="D52" s="184" t="s">
        <v>218</v>
      </c>
      <c r="E52" s="188">
        <v>237.40799999999999</v>
      </c>
      <c r="F52" s="194"/>
      <c r="G52" s="195">
        <f>ROUND(E52*F52,2)</f>
        <v>0</v>
      </c>
      <c r="H52" s="194"/>
      <c r="I52" s="195">
        <f>ROUND(E52*H52,2)</f>
        <v>0</v>
      </c>
      <c r="J52" s="194"/>
      <c r="K52" s="195">
        <f>ROUND(E52*J52,2)</f>
        <v>0</v>
      </c>
      <c r="L52" s="195">
        <v>15</v>
      </c>
      <c r="M52" s="195">
        <f>G52*(1+L52/100)</f>
        <v>0</v>
      </c>
      <c r="N52" s="195">
        <v>0</v>
      </c>
      <c r="O52" s="195">
        <f>ROUND(E52*N52,2)</f>
        <v>0</v>
      </c>
      <c r="P52" s="195">
        <v>0</v>
      </c>
      <c r="Q52" s="195">
        <f>ROUND(E52*P52,2)</f>
        <v>0</v>
      </c>
      <c r="R52" s="195" t="s">
        <v>219</v>
      </c>
      <c r="S52" s="195" t="s">
        <v>158</v>
      </c>
      <c r="T52" s="195">
        <v>0</v>
      </c>
      <c r="U52" s="196">
        <f>ROUND(E52*T52,2)</f>
        <v>0</v>
      </c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149</v>
      </c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>
      <c r="A53" s="172"/>
      <c r="B53" s="182"/>
      <c r="C53" s="213" t="s">
        <v>220</v>
      </c>
      <c r="D53" s="186"/>
      <c r="E53" s="190">
        <v>237.40799999999999</v>
      </c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6"/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165</v>
      </c>
      <c r="AH53" s="171">
        <v>5</v>
      </c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>
      <c r="A54" s="178" t="s">
        <v>143</v>
      </c>
      <c r="B54" s="183" t="s">
        <v>81</v>
      </c>
      <c r="C54" s="212" t="s">
        <v>82</v>
      </c>
      <c r="D54" s="185"/>
      <c r="E54" s="189"/>
      <c r="F54" s="197"/>
      <c r="G54" s="197">
        <f>SUMIF(AG55:AG55,"&lt;&gt;NOR",G55:G55)</f>
        <v>0</v>
      </c>
      <c r="H54" s="197"/>
      <c r="I54" s="197">
        <f>SUM(I55:I55)</f>
        <v>0</v>
      </c>
      <c r="J54" s="197"/>
      <c r="K54" s="197">
        <f>SUM(K55:K55)</f>
        <v>0</v>
      </c>
      <c r="L54" s="197"/>
      <c r="M54" s="197">
        <f>SUM(M55:M55)</f>
        <v>0</v>
      </c>
      <c r="N54" s="197"/>
      <c r="O54" s="197">
        <f>SUM(O55:O55)</f>
        <v>0.06</v>
      </c>
      <c r="P54" s="197"/>
      <c r="Q54" s="197">
        <f>SUM(Q55:Q55)</f>
        <v>0</v>
      </c>
      <c r="R54" s="197"/>
      <c r="S54" s="197"/>
      <c r="T54" s="197"/>
      <c r="U54" s="198">
        <f>SUM(U55:U55)</f>
        <v>2</v>
      </c>
      <c r="V54" s="197"/>
      <c r="AG54" t="s">
        <v>144</v>
      </c>
    </row>
    <row r="55" spans="1:60" ht="22.5" outlineLevel="1">
      <c r="A55" s="172">
        <v>21</v>
      </c>
      <c r="B55" s="182" t="s">
        <v>221</v>
      </c>
      <c r="C55" s="211" t="s">
        <v>222</v>
      </c>
      <c r="D55" s="184" t="s">
        <v>156</v>
      </c>
      <c r="E55" s="188">
        <v>1</v>
      </c>
      <c r="F55" s="194"/>
      <c r="G55" s="195">
        <f>ROUND(E55*F55,2)</f>
        <v>0</v>
      </c>
      <c r="H55" s="194"/>
      <c r="I55" s="195">
        <f>ROUND(E55*H55,2)</f>
        <v>0</v>
      </c>
      <c r="J55" s="194"/>
      <c r="K55" s="195">
        <f>ROUND(E55*J55,2)</f>
        <v>0</v>
      </c>
      <c r="L55" s="195">
        <v>15</v>
      </c>
      <c r="M55" s="195">
        <f>G55*(1+L55/100)</f>
        <v>0</v>
      </c>
      <c r="N55" s="195">
        <v>5.8860000000000003E-2</v>
      </c>
      <c r="O55" s="195">
        <f>ROUND(E55*N55,2)</f>
        <v>0.06</v>
      </c>
      <c r="P55" s="195">
        <v>0</v>
      </c>
      <c r="Q55" s="195">
        <f>ROUND(E55*P55,2)</f>
        <v>0</v>
      </c>
      <c r="R55" s="195" t="s">
        <v>157</v>
      </c>
      <c r="S55" s="195" t="s">
        <v>158</v>
      </c>
      <c r="T55" s="195">
        <v>2</v>
      </c>
      <c r="U55" s="196">
        <f>ROUND(E55*T55,2)</f>
        <v>2</v>
      </c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159</v>
      </c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>
      <c r="A56" s="178" t="s">
        <v>143</v>
      </c>
      <c r="B56" s="183" t="s">
        <v>83</v>
      </c>
      <c r="C56" s="212" t="s">
        <v>84</v>
      </c>
      <c r="D56" s="185"/>
      <c r="E56" s="189"/>
      <c r="F56" s="197"/>
      <c r="G56" s="197">
        <f>SUMIF(AG57:AG58,"&lt;&gt;NOR",G57:G58)</f>
        <v>0</v>
      </c>
      <c r="H56" s="197"/>
      <c r="I56" s="197">
        <f>SUM(I57:I58)</f>
        <v>0</v>
      </c>
      <c r="J56" s="197"/>
      <c r="K56" s="197">
        <f>SUM(K57:K58)</f>
        <v>0</v>
      </c>
      <c r="L56" s="197"/>
      <c r="M56" s="197">
        <f>SUM(M57:M58)</f>
        <v>0</v>
      </c>
      <c r="N56" s="197"/>
      <c r="O56" s="197">
        <f>SUM(O57:O58)</f>
        <v>0</v>
      </c>
      <c r="P56" s="197"/>
      <c r="Q56" s="197">
        <f>SUM(Q57:Q58)</f>
        <v>0</v>
      </c>
      <c r="R56" s="197"/>
      <c r="S56" s="197"/>
      <c r="T56" s="197"/>
      <c r="U56" s="198">
        <f>SUM(U57:U58)</f>
        <v>0</v>
      </c>
      <c r="V56" s="197"/>
      <c r="AG56" t="s">
        <v>144</v>
      </c>
    </row>
    <row r="57" spans="1:60" outlineLevel="1">
      <c r="A57" s="172">
        <v>22</v>
      </c>
      <c r="B57" s="182" t="s">
        <v>223</v>
      </c>
      <c r="C57" s="211" t="s">
        <v>224</v>
      </c>
      <c r="D57" s="184" t="s">
        <v>162</v>
      </c>
      <c r="E57" s="188">
        <v>49.46</v>
      </c>
      <c r="F57" s="194"/>
      <c r="G57" s="195">
        <f>ROUND(E57*F57,2)</f>
        <v>0</v>
      </c>
      <c r="H57" s="194"/>
      <c r="I57" s="195">
        <f>ROUND(E57*H57,2)</f>
        <v>0</v>
      </c>
      <c r="J57" s="194"/>
      <c r="K57" s="195">
        <f>ROUND(E57*J57,2)</f>
        <v>0</v>
      </c>
      <c r="L57" s="195">
        <v>15</v>
      </c>
      <c r="M57" s="195">
        <f>G57*(1+L57/100)</f>
        <v>0</v>
      </c>
      <c r="N57" s="195">
        <v>0</v>
      </c>
      <c r="O57" s="195">
        <f>ROUND(E57*N57,2)</f>
        <v>0</v>
      </c>
      <c r="P57" s="195">
        <v>0</v>
      </c>
      <c r="Q57" s="195">
        <f>ROUND(E57*P57,2)</f>
        <v>0</v>
      </c>
      <c r="R57" s="195" t="s">
        <v>225</v>
      </c>
      <c r="S57" s="195" t="s">
        <v>158</v>
      </c>
      <c r="T57" s="195">
        <v>0</v>
      </c>
      <c r="U57" s="196">
        <f>ROUND(E57*T57,2)</f>
        <v>0</v>
      </c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200</v>
      </c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>
      <c r="A58" s="172"/>
      <c r="B58" s="182"/>
      <c r="C58" s="213" t="s">
        <v>211</v>
      </c>
      <c r="D58" s="186"/>
      <c r="E58" s="190">
        <v>49.46</v>
      </c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6"/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165</v>
      </c>
      <c r="AH58" s="171">
        <v>0</v>
      </c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ht="25.5">
      <c r="A59" s="178" t="s">
        <v>143</v>
      </c>
      <c r="B59" s="183" t="s">
        <v>85</v>
      </c>
      <c r="C59" s="212" t="s">
        <v>86</v>
      </c>
      <c r="D59" s="185"/>
      <c r="E59" s="189"/>
      <c r="F59" s="197"/>
      <c r="G59" s="197">
        <f>SUMIF(AG60:AG64,"&lt;&gt;NOR",G60:G64)</f>
        <v>0</v>
      </c>
      <c r="H59" s="197"/>
      <c r="I59" s="197">
        <f>SUM(I60:I64)</f>
        <v>0</v>
      </c>
      <c r="J59" s="197"/>
      <c r="K59" s="197">
        <f>SUM(K60:K64)</f>
        <v>0</v>
      </c>
      <c r="L59" s="197"/>
      <c r="M59" s="197">
        <f>SUM(M60:M64)</f>
        <v>0</v>
      </c>
      <c r="N59" s="197"/>
      <c r="O59" s="197">
        <f>SUM(O60:O64)</f>
        <v>0</v>
      </c>
      <c r="P59" s="197"/>
      <c r="Q59" s="197">
        <f>SUM(Q60:Q64)</f>
        <v>0</v>
      </c>
      <c r="R59" s="197"/>
      <c r="S59" s="197"/>
      <c r="T59" s="197"/>
      <c r="U59" s="198">
        <f>SUM(U60:U64)</f>
        <v>0</v>
      </c>
      <c r="V59" s="197"/>
      <c r="AG59" t="s">
        <v>144</v>
      </c>
    </row>
    <row r="60" spans="1:60" outlineLevel="1">
      <c r="A60" s="172">
        <v>23</v>
      </c>
      <c r="B60" s="182" t="s">
        <v>226</v>
      </c>
      <c r="C60" s="211" t="s">
        <v>227</v>
      </c>
      <c r="D60" s="184" t="s">
        <v>162</v>
      </c>
      <c r="E60" s="188">
        <v>49.46</v>
      </c>
      <c r="F60" s="194"/>
      <c r="G60" s="195">
        <f>ROUND(E60*F60,2)</f>
        <v>0</v>
      </c>
      <c r="H60" s="194"/>
      <c r="I60" s="195">
        <f>ROUND(E60*H60,2)</f>
        <v>0</v>
      </c>
      <c r="J60" s="194"/>
      <c r="K60" s="195">
        <f>ROUND(E60*J60,2)</f>
        <v>0</v>
      </c>
      <c r="L60" s="195">
        <v>15</v>
      </c>
      <c r="M60" s="195">
        <f>G60*(1+L60/100)</f>
        <v>0</v>
      </c>
      <c r="N60" s="195">
        <v>0</v>
      </c>
      <c r="O60" s="195">
        <f>ROUND(E60*N60,2)</f>
        <v>0</v>
      </c>
      <c r="P60" s="195">
        <v>0</v>
      </c>
      <c r="Q60" s="195">
        <f>ROUND(E60*P60,2)</f>
        <v>0</v>
      </c>
      <c r="R60" s="195" t="s">
        <v>157</v>
      </c>
      <c r="S60" s="195" t="s">
        <v>158</v>
      </c>
      <c r="T60" s="195">
        <v>0</v>
      </c>
      <c r="U60" s="196">
        <f>ROUND(E60*T60,2)</f>
        <v>0</v>
      </c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200</v>
      </c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>
      <c r="A61" s="172"/>
      <c r="B61" s="182"/>
      <c r="C61" s="213" t="s">
        <v>211</v>
      </c>
      <c r="D61" s="186"/>
      <c r="E61" s="190">
        <v>49.46</v>
      </c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6"/>
      <c r="V61" s="195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 t="s">
        <v>165</v>
      </c>
      <c r="AH61" s="171">
        <v>0</v>
      </c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ht="22.5" outlineLevel="1">
      <c r="A62" s="172">
        <v>24</v>
      </c>
      <c r="B62" s="182" t="s">
        <v>228</v>
      </c>
      <c r="C62" s="211" t="s">
        <v>229</v>
      </c>
      <c r="D62" s="184" t="s">
        <v>147</v>
      </c>
      <c r="E62" s="188">
        <v>1</v>
      </c>
      <c r="F62" s="194"/>
      <c r="G62" s="195">
        <f>ROUND(E62*F62,2)</f>
        <v>0</v>
      </c>
      <c r="H62" s="194"/>
      <c r="I62" s="195">
        <f>ROUND(E62*H62,2)</f>
        <v>0</v>
      </c>
      <c r="J62" s="194"/>
      <c r="K62" s="195">
        <f>ROUND(E62*J62,2)</f>
        <v>0</v>
      </c>
      <c r="L62" s="195">
        <v>15</v>
      </c>
      <c r="M62" s="195">
        <f>G62*(1+L62/100)</f>
        <v>0</v>
      </c>
      <c r="N62" s="195">
        <v>0</v>
      </c>
      <c r="O62" s="195">
        <f>ROUND(E62*N62,2)</f>
        <v>0</v>
      </c>
      <c r="P62" s="195">
        <v>0</v>
      </c>
      <c r="Q62" s="195">
        <f>ROUND(E62*P62,2)</f>
        <v>0</v>
      </c>
      <c r="R62" s="195"/>
      <c r="S62" s="195" t="s">
        <v>148</v>
      </c>
      <c r="T62" s="195">
        <v>0</v>
      </c>
      <c r="U62" s="196">
        <f>ROUND(E62*T62,2)</f>
        <v>0</v>
      </c>
      <c r="V62" s="195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 t="s">
        <v>159</v>
      </c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ht="22.5" outlineLevel="1">
      <c r="A63" s="172">
        <v>25</v>
      </c>
      <c r="B63" s="182" t="s">
        <v>230</v>
      </c>
      <c r="C63" s="211" t="s">
        <v>231</v>
      </c>
      <c r="D63" s="184" t="s">
        <v>147</v>
      </c>
      <c r="E63" s="188">
        <v>1</v>
      </c>
      <c r="F63" s="194"/>
      <c r="G63" s="195">
        <f>ROUND(E63*F63,2)</f>
        <v>0</v>
      </c>
      <c r="H63" s="194"/>
      <c r="I63" s="195">
        <f>ROUND(E63*H63,2)</f>
        <v>0</v>
      </c>
      <c r="J63" s="194"/>
      <c r="K63" s="195">
        <f>ROUND(E63*J63,2)</f>
        <v>0</v>
      </c>
      <c r="L63" s="195">
        <v>15</v>
      </c>
      <c r="M63" s="195">
        <f>G63*(1+L63/100)</f>
        <v>0</v>
      </c>
      <c r="N63" s="195">
        <v>0</v>
      </c>
      <c r="O63" s="195">
        <f>ROUND(E63*N63,2)</f>
        <v>0</v>
      </c>
      <c r="P63" s="195">
        <v>0</v>
      </c>
      <c r="Q63" s="195">
        <f>ROUND(E63*P63,2)</f>
        <v>0</v>
      </c>
      <c r="R63" s="195"/>
      <c r="S63" s="195" t="s">
        <v>148</v>
      </c>
      <c r="T63" s="195">
        <v>0</v>
      </c>
      <c r="U63" s="196">
        <f>ROUND(E63*T63,2)</f>
        <v>0</v>
      </c>
      <c r="V63" s="195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 t="s">
        <v>159</v>
      </c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 ht="22.5" outlineLevel="1">
      <c r="A64" s="172">
        <v>26</v>
      </c>
      <c r="B64" s="182" t="s">
        <v>232</v>
      </c>
      <c r="C64" s="211" t="s">
        <v>233</v>
      </c>
      <c r="D64" s="184" t="s">
        <v>147</v>
      </c>
      <c r="E64" s="188">
        <v>1</v>
      </c>
      <c r="F64" s="194"/>
      <c r="G64" s="195">
        <f>ROUND(E64*F64,2)</f>
        <v>0</v>
      </c>
      <c r="H64" s="194"/>
      <c r="I64" s="195">
        <f>ROUND(E64*H64,2)</f>
        <v>0</v>
      </c>
      <c r="J64" s="194"/>
      <c r="K64" s="195">
        <f>ROUND(E64*J64,2)</f>
        <v>0</v>
      </c>
      <c r="L64" s="195">
        <v>15</v>
      </c>
      <c r="M64" s="195">
        <f>G64*(1+L64/100)</f>
        <v>0</v>
      </c>
      <c r="N64" s="195">
        <v>0</v>
      </c>
      <c r="O64" s="195">
        <f>ROUND(E64*N64,2)</f>
        <v>0</v>
      </c>
      <c r="P64" s="195">
        <v>0</v>
      </c>
      <c r="Q64" s="195">
        <f>ROUND(E64*P64,2)</f>
        <v>0</v>
      </c>
      <c r="R64" s="195"/>
      <c r="S64" s="195" t="s">
        <v>148</v>
      </c>
      <c r="T64" s="195">
        <v>0</v>
      </c>
      <c r="U64" s="196">
        <f>ROUND(E64*T64,2)</f>
        <v>0</v>
      </c>
      <c r="V64" s="195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 t="s">
        <v>159</v>
      </c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>
      <c r="A65" s="178" t="s">
        <v>143</v>
      </c>
      <c r="B65" s="183" t="s">
        <v>87</v>
      </c>
      <c r="C65" s="212" t="s">
        <v>88</v>
      </c>
      <c r="D65" s="185"/>
      <c r="E65" s="189"/>
      <c r="F65" s="197"/>
      <c r="G65" s="197">
        <f>SUMIF(AG66:AG104,"&lt;&gt;NOR",G66:G104)</f>
        <v>0</v>
      </c>
      <c r="H65" s="197"/>
      <c r="I65" s="197">
        <f>SUM(I66:I104)</f>
        <v>0</v>
      </c>
      <c r="J65" s="197"/>
      <c r="K65" s="197">
        <f>SUM(K66:K104)</f>
        <v>0</v>
      </c>
      <c r="L65" s="197"/>
      <c r="M65" s="197">
        <f>SUM(M66:M104)</f>
        <v>0</v>
      </c>
      <c r="N65" s="197"/>
      <c r="O65" s="197">
        <f>SUM(O66:O104)</f>
        <v>0.01</v>
      </c>
      <c r="P65" s="197"/>
      <c r="Q65" s="197">
        <f>SUM(Q66:Q104)</f>
        <v>6.3199999999999985</v>
      </c>
      <c r="R65" s="197"/>
      <c r="S65" s="197"/>
      <c r="T65" s="197"/>
      <c r="U65" s="198">
        <f>SUM(U66:U104)</f>
        <v>1081.02</v>
      </c>
      <c r="V65" s="197"/>
      <c r="AG65" t="s">
        <v>144</v>
      </c>
    </row>
    <row r="66" spans="1:60" outlineLevel="1">
      <c r="A66" s="172">
        <v>27</v>
      </c>
      <c r="B66" s="182" t="s">
        <v>234</v>
      </c>
      <c r="C66" s="211" t="s">
        <v>235</v>
      </c>
      <c r="D66" s="184" t="s">
        <v>162</v>
      </c>
      <c r="E66" s="188">
        <v>4.6189999999999998</v>
      </c>
      <c r="F66" s="194"/>
      <c r="G66" s="195">
        <f>ROUND(E66*F66,2)</f>
        <v>0</v>
      </c>
      <c r="H66" s="194"/>
      <c r="I66" s="195">
        <f>ROUND(E66*H66,2)</f>
        <v>0</v>
      </c>
      <c r="J66" s="194"/>
      <c r="K66" s="195">
        <f>ROUND(E66*J66,2)</f>
        <v>0</v>
      </c>
      <c r="L66" s="195">
        <v>15</v>
      </c>
      <c r="M66" s="195">
        <f>G66*(1+L66/100)</f>
        <v>0</v>
      </c>
      <c r="N66" s="195">
        <v>6.7000000000000002E-4</v>
      </c>
      <c r="O66" s="195">
        <f>ROUND(E66*N66,2)</f>
        <v>0</v>
      </c>
      <c r="P66" s="195">
        <v>0.13100000000000001</v>
      </c>
      <c r="Q66" s="195">
        <f>ROUND(E66*P66,2)</f>
        <v>0.61</v>
      </c>
      <c r="R66" s="195" t="s">
        <v>236</v>
      </c>
      <c r="S66" s="195" t="s">
        <v>158</v>
      </c>
      <c r="T66" s="195">
        <v>0.20699999999999999</v>
      </c>
      <c r="U66" s="196">
        <f>ROUND(E66*T66,2)</f>
        <v>0.96</v>
      </c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159</v>
      </c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>
      <c r="A67" s="172"/>
      <c r="B67" s="182"/>
      <c r="C67" s="213" t="s">
        <v>237</v>
      </c>
      <c r="D67" s="186"/>
      <c r="E67" s="190">
        <v>4.6189999999999998</v>
      </c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6"/>
      <c r="V67" s="195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 t="s">
        <v>165</v>
      </c>
      <c r="AH67" s="171">
        <v>0</v>
      </c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outlineLevel="1">
      <c r="A68" s="172">
        <v>28</v>
      </c>
      <c r="B68" s="182" t="s">
        <v>238</v>
      </c>
      <c r="C68" s="211" t="s">
        <v>239</v>
      </c>
      <c r="D68" s="184" t="s">
        <v>162</v>
      </c>
      <c r="E68" s="188">
        <v>1.3125</v>
      </c>
      <c r="F68" s="194"/>
      <c r="G68" s="195">
        <f>ROUND(E68*F68,2)</f>
        <v>0</v>
      </c>
      <c r="H68" s="194"/>
      <c r="I68" s="195">
        <f>ROUND(E68*H68,2)</f>
        <v>0</v>
      </c>
      <c r="J68" s="194"/>
      <c r="K68" s="195">
        <f>ROUND(E68*J68,2)</f>
        <v>0</v>
      </c>
      <c r="L68" s="195">
        <v>15</v>
      </c>
      <c r="M68" s="195">
        <f>G68*(1+L68/100)</f>
        <v>0</v>
      </c>
      <c r="N68" s="195">
        <v>6.7000000000000002E-4</v>
      </c>
      <c r="O68" s="195">
        <f>ROUND(E68*N68,2)</f>
        <v>0</v>
      </c>
      <c r="P68" s="195">
        <v>5.5E-2</v>
      </c>
      <c r="Q68" s="195">
        <f>ROUND(E68*P68,2)</f>
        <v>7.0000000000000007E-2</v>
      </c>
      <c r="R68" s="195" t="s">
        <v>236</v>
      </c>
      <c r="S68" s="195" t="s">
        <v>158</v>
      </c>
      <c r="T68" s="195">
        <v>0.38100000000000001</v>
      </c>
      <c r="U68" s="196">
        <f>ROUND(E68*T68,2)</f>
        <v>0.5</v>
      </c>
      <c r="V68" s="195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 t="s">
        <v>159</v>
      </c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 outlineLevel="1">
      <c r="A69" s="172"/>
      <c r="B69" s="182"/>
      <c r="C69" s="213" t="s">
        <v>240</v>
      </c>
      <c r="D69" s="186"/>
      <c r="E69" s="190">
        <v>1.3125</v>
      </c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6"/>
      <c r="V69" s="195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 t="s">
        <v>165</v>
      </c>
      <c r="AH69" s="171">
        <v>0</v>
      </c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outlineLevel="1">
      <c r="A70" s="172">
        <v>29</v>
      </c>
      <c r="B70" s="182" t="s">
        <v>241</v>
      </c>
      <c r="C70" s="211" t="s">
        <v>242</v>
      </c>
      <c r="D70" s="184" t="s">
        <v>162</v>
      </c>
      <c r="E70" s="188">
        <v>16.579999999999998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15</v>
      </c>
      <c r="M70" s="195">
        <f>G70*(1+L70/100)</f>
        <v>0</v>
      </c>
      <c r="N70" s="195">
        <v>3.3E-4</v>
      </c>
      <c r="O70" s="195">
        <f>ROUND(E70*N70,2)</f>
        <v>0.01</v>
      </c>
      <c r="P70" s="195">
        <v>1.183E-2</v>
      </c>
      <c r="Q70" s="195">
        <f>ROUND(E70*P70,2)</f>
        <v>0.2</v>
      </c>
      <c r="R70" s="195" t="s">
        <v>236</v>
      </c>
      <c r="S70" s="195" t="s">
        <v>158</v>
      </c>
      <c r="T70" s="195">
        <v>0.34599999999999997</v>
      </c>
      <c r="U70" s="196">
        <f>ROUND(E70*T70,2)</f>
        <v>5.74</v>
      </c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159</v>
      </c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>
      <c r="A71" s="172"/>
      <c r="B71" s="182"/>
      <c r="C71" s="213" t="s">
        <v>243</v>
      </c>
      <c r="D71" s="186"/>
      <c r="E71" s="190">
        <v>16.579999999999998</v>
      </c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6"/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165</v>
      </c>
      <c r="AH71" s="171">
        <v>0</v>
      </c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outlineLevel="1">
      <c r="A72" s="172">
        <v>30</v>
      </c>
      <c r="B72" s="182" t="s">
        <v>244</v>
      </c>
      <c r="C72" s="211" t="s">
        <v>245</v>
      </c>
      <c r="D72" s="184" t="s">
        <v>162</v>
      </c>
      <c r="E72" s="188">
        <v>49.46</v>
      </c>
      <c r="F72" s="194"/>
      <c r="G72" s="195">
        <f>ROUND(E72*F72,2)</f>
        <v>0</v>
      </c>
      <c r="H72" s="194"/>
      <c r="I72" s="195">
        <f>ROUND(E72*H72,2)</f>
        <v>0</v>
      </c>
      <c r="J72" s="194"/>
      <c r="K72" s="195">
        <f>ROUND(E72*J72,2)</f>
        <v>0</v>
      </c>
      <c r="L72" s="195">
        <v>15</v>
      </c>
      <c r="M72" s="195">
        <f>G72*(1+L72/100)</f>
        <v>0</v>
      </c>
      <c r="N72" s="195">
        <v>0</v>
      </c>
      <c r="O72" s="195">
        <f>ROUND(E72*N72,2)</f>
        <v>0</v>
      </c>
      <c r="P72" s="195">
        <v>1.75E-3</v>
      </c>
      <c r="Q72" s="195">
        <f>ROUND(E72*P72,2)</f>
        <v>0.09</v>
      </c>
      <c r="R72" s="195" t="s">
        <v>236</v>
      </c>
      <c r="S72" s="195" t="s">
        <v>158</v>
      </c>
      <c r="T72" s="195">
        <v>0.16500000000000001</v>
      </c>
      <c r="U72" s="196">
        <f>ROUND(E72*T72,2)</f>
        <v>8.16</v>
      </c>
      <c r="V72" s="195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159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outlineLevel="1">
      <c r="A73" s="172"/>
      <c r="B73" s="182"/>
      <c r="C73" s="213" t="s">
        <v>211</v>
      </c>
      <c r="D73" s="186"/>
      <c r="E73" s="190">
        <v>49.46</v>
      </c>
      <c r="F73" s="195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6"/>
      <c r="V73" s="195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 t="s">
        <v>165</v>
      </c>
      <c r="AH73" s="171">
        <v>0</v>
      </c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 outlineLevel="1">
      <c r="A74" s="172">
        <v>31</v>
      </c>
      <c r="B74" s="182" t="s">
        <v>246</v>
      </c>
      <c r="C74" s="211" t="s">
        <v>247</v>
      </c>
      <c r="D74" s="184" t="s">
        <v>162</v>
      </c>
      <c r="E74" s="188">
        <v>5.63</v>
      </c>
      <c r="F74" s="194"/>
      <c r="G74" s="195">
        <f>ROUND(E74*F74,2)</f>
        <v>0</v>
      </c>
      <c r="H74" s="194"/>
      <c r="I74" s="195">
        <f>ROUND(E74*H74,2)</f>
        <v>0</v>
      </c>
      <c r="J74" s="194"/>
      <c r="K74" s="195">
        <f>ROUND(E74*J74,2)</f>
        <v>0</v>
      </c>
      <c r="L74" s="195">
        <v>15</v>
      </c>
      <c r="M74" s="195">
        <f>G74*(1+L74/100)</f>
        <v>0</v>
      </c>
      <c r="N74" s="195">
        <v>0</v>
      </c>
      <c r="O74" s="195">
        <f>ROUND(E74*N74,2)</f>
        <v>0</v>
      </c>
      <c r="P74" s="195">
        <v>0</v>
      </c>
      <c r="Q74" s="195">
        <f>ROUND(E74*P74,2)</f>
        <v>0</v>
      </c>
      <c r="R74" s="195" t="s">
        <v>236</v>
      </c>
      <c r="S74" s="195" t="s">
        <v>158</v>
      </c>
      <c r="T74" s="195">
        <v>0</v>
      </c>
      <c r="U74" s="196">
        <f>ROUND(E74*T74,2)</f>
        <v>0</v>
      </c>
      <c r="V74" s="195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 t="s">
        <v>200</v>
      </c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</row>
    <row r="75" spans="1:60" outlineLevel="1">
      <c r="A75" s="172"/>
      <c r="B75" s="182"/>
      <c r="C75" s="213" t="s">
        <v>248</v>
      </c>
      <c r="D75" s="186"/>
      <c r="E75" s="190">
        <v>5.63</v>
      </c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6"/>
      <c r="V75" s="195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 t="s">
        <v>165</v>
      </c>
      <c r="AH75" s="171">
        <v>0</v>
      </c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</row>
    <row r="76" spans="1:60" outlineLevel="1">
      <c r="A76" s="172">
        <v>32</v>
      </c>
      <c r="B76" s="182" t="s">
        <v>249</v>
      </c>
      <c r="C76" s="211" t="s">
        <v>250</v>
      </c>
      <c r="D76" s="184" t="s">
        <v>251</v>
      </c>
      <c r="E76" s="188">
        <v>4.0999999999999996</v>
      </c>
      <c r="F76" s="194"/>
      <c r="G76" s="195">
        <f>ROUND(E76*F76,2)</f>
        <v>0</v>
      </c>
      <c r="H76" s="194"/>
      <c r="I76" s="195">
        <f>ROUND(E76*H76,2)</f>
        <v>0</v>
      </c>
      <c r="J76" s="194"/>
      <c r="K76" s="195">
        <f>ROUND(E76*J76,2)</f>
        <v>0</v>
      </c>
      <c r="L76" s="195">
        <v>15</v>
      </c>
      <c r="M76" s="195">
        <f>G76*(1+L76/100)</f>
        <v>0</v>
      </c>
      <c r="N76" s="195">
        <v>0</v>
      </c>
      <c r="O76" s="195">
        <f>ROUND(E76*N76,2)</f>
        <v>0</v>
      </c>
      <c r="P76" s="195">
        <v>4.0000000000000002E-4</v>
      </c>
      <c r="Q76" s="195">
        <f>ROUND(E76*P76,2)</f>
        <v>0</v>
      </c>
      <c r="R76" s="195" t="s">
        <v>236</v>
      </c>
      <c r="S76" s="195" t="s">
        <v>158</v>
      </c>
      <c r="T76" s="195">
        <v>7.0000000000000007E-2</v>
      </c>
      <c r="U76" s="196">
        <f>ROUND(E76*T76,2)</f>
        <v>0.28999999999999998</v>
      </c>
      <c r="V76" s="195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 t="s">
        <v>159</v>
      </c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</row>
    <row r="77" spans="1:60" outlineLevel="1">
      <c r="A77" s="172"/>
      <c r="B77" s="182"/>
      <c r="C77" s="213" t="s">
        <v>252</v>
      </c>
      <c r="D77" s="186"/>
      <c r="E77" s="190">
        <v>4.0999999999999996</v>
      </c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6"/>
      <c r="V77" s="195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 t="s">
        <v>165</v>
      </c>
      <c r="AH77" s="171">
        <v>0</v>
      </c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</row>
    <row r="78" spans="1:60" outlineLevel="1">
      <c r="A78" s="172">
        <v>33</v>
      </c>
      <c r="B78" s="182" t="s">
        <v>253</v>
      </c>
      <c r="C78" s="211" t="s">
        <v>254</v>
      </c>
      <c r="D78" s="184" t="s">
        <v>156</v>
      </c>
      <c r="E78" s="188">
        <v>4</v>
      </c>
      <c r="F78" s="194"/>
      <c r="G78" s="195">
        <f>ROUND(E78*F78,2)</f>
        <v>0</v>
      </c>
      <c r="H78" s="194"/>
      <c r="I78" s="195">
        <f>ROUND(E78*H78,2)</f>
        <v>0</v>
      </c>
      <c r="J78" s="194"/>
      <c r="K78" s="195">
        <f>ROUND(E78*J78,2)</f>
        <v>0</v>
      </c>
      <c r="L78" s="195">
        <v>15</v>
      </c>
      <c r="M78" s="195">
        <f>G78*(1+L78/100)</f>
        <v>0</v>
      </c>
      <c r="N78" s="195">
        <v>0</v>
      </c>
      <c r="O78" s="195">
        <f>ROUND(E78*N78,2)</f>
        <v>0</v>
      </c>
      <c r="P78" s="195">
        <v>0</v>
      </c>
      <c r="Q78" s="195">
        <f>ROUND(E78*P78,2)</f>
        <v>0</v>
      </c>
      <c r="R78" s="195" t="s">
        <v>236</v>
      </c>
      <c r="S78" s="195" t="s">
        <v>158</v>
      </c>
      <c r="T78" s="195">
        <v>0.05</v>
      </c>
      <c r="U78" s="196">
        <f>ROUND(E78*T78,2)</f>
        <v>0.2</v>
      </c>
      <c r="V78" s="195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 t="s">
        <v>159</v>
      </c>
      <c r="AH78" s="171"/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</row>
    <row r="79" spans="1:60" outlineLevel="1">
      <c r="A79" s="172">
        <v>34</v>
      </c>
      <c r="B79" s="182" t="s">
        <v>255</v>
      </c>
      <c r="C79" s="211" t="s">
        <v>256</v>
      </c>
      <c r="D79" s="184" t="s">
        <v>162</v>
      </c>
      <c r="E79" s="188">
        <v>5.8</v>
      </c>
      <c r="F79" s="194"/>
      <c r="G79" s="195">
        <f>ROUND(E79*F79,2)</f>
        <v>0</v>
      </c>
      <c r="H79" s="194"/>
      <c r="I79" s="195">
        <f>ROUND(E79*H79,2)</f>
        <v>0</v>
      </c>
      <c r="J79" s="194"/>
      <c r="K79" s="195">
        <f>ROUND(E79*J79,2)</f>
        <v>0</v>
      </c>
      <c r="L79" s="195">
        <v>15</v>
      </c>
      <c r="M79" s="195">
        <f>G79*(1+L79/100)</f>
        <v>0</v>
      </c>
      <c r="N79" s="195">
        <v>0</v>
      </c>
      <c r="O79" s="195">
        <f>ROUND(E79*N79,2)</f>
        <v>0</v>
      </c>
      <c r="P79" s="195">
        <v>0</v>
      </c>
      <c r="Q79" s="195">
        <f>ROUND(E79*P79,2)</f>
        <v>0</v>
      </c>
      <c r="R79" s="195" t="s">
        <v>236</v>
      </c>
      <c r="S79" s="195" t="s">
        <v>158</v>
      </c>
      <c r="T79" s="195">
        <v>0</v>
      </c>
      <c r="U79" s="196">
        <f>ROUND(E79*T79,2)</f>
        <v>0</v>
      </c>
      <c r="V79" s="195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 t="s">
        <v>200</v>
      </c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</row>
    <row r="80" spans="1:60" outlineLevel="1">
      <c r="A80" s="172"/>
      <c r="B80" s="182"/>
      <c r="C80" s="213" t="s">
        <v>257</v>
      </c>
      <c r="D80" s="186"/>
      <c r="E80" s="190">
        <v>5.8</v>
      </c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6"/>
      <c r="V80" s="195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 t="s">
        <v>165</v>
      </c>
      <c r="AH80" s="171">
        <v>0</v>
      </c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</row>
    <row r="81" spans="1:60" outlineLevel="1">
      <c r="A81" s="172">
        <v>35</v>
      </c>
      <c r="B81" s="182" t="s">
        <v>258</v>
      </c>
      <c r="C81" s="211" t="s">
        <v>259</v>
      </c>
      <c r="D81" s="184" t="s">
        <v>162</v>
      </c>
      <c r="E81" s="188">
        <v>6.3840000000000003</v>
      </c>
      <c r="F81" s="194"/>
      <c r="G81" s="195">
        <f>ROUND(E81*F81,2)</f>
        <v>0</v>
      </c>
      <c r="H81" s="194"/>
      <c r="I81" s="195">
        <f>ROUND(E81*H81,2)</f>
        <v>0</v>
      </c>
      <c r="J81" s="194"/>
      <c r="K81" s="195">
        <f>ROUND(E81*J81,2)</f>
        <v>0</v>
      </c>
      <c r="L81" s="195">
        <v>15</v>
      </c>
      <c r="M81" s="195">
        <f>G81*(1+L81/100)</f>
        <v>0</v>
      </c>
      <c r="N81" s="195">
        <v>0</v>
      </c>
      <c r="O81" s="195">
        <f>ROUND(E81*N81,2)</f>
        <v>0</v>
      </c>
      <c r="P81" s="195">
        <v>2E-3</v>
      </c>
      <c r="Q81" s="195">
        <f>ROUND(E81*P81,2)</f>
        <v>0.01</v>
      </c>
      <c r="R81" s="195" t="s">
        <v>236</v>
      </c>
      <c r="S81" s="195" t="s">
        <v>158</v>
      </c>
      <c r="T81" s="195">
        <v>0.01</v>
      </c>
      <c r="U81" s="196">
        <f>ROUND(E81*T81,2)</f>
        <v>0.06</v>
      </c>
      <c r="V81" s="195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 t="s">
        <v>200</v>
      </c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</row>
    <row r="82" spans="1:60" outlineLevel="1">
      <c r="A82" s="172"/>
      <c r="B82" s="182"/>
      <c r="C82" s="213" t="s">
        <v>260</v>
      </c>
      <c r="D82" s="186"/>
      <c r="E82" s="190">
        <v>6.3840000000000003</v>
      </c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6"/>
      <c r="V82" s="195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 t="s">
        <v>165</v>
      </c>
      <c r="AH82" s="171">
        <v>0</v>
      </c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</row>
    <row r="83" spans="1:60" outlineLevel="1">
      <c r="A83" s="172">
        <v>36</v>
      </c>
      <c r="B83" s="182" t="s">
        <v>261</v>
      </c>
      <c r="C83" s="211" t="s">
        <v>262</v>
      </c>
      <c r="D83" s="184" t="s">
        <v>162</v>
      </c>
      <c r="E83" s="188">
        <v>129.48179999999999</v>
      </c>
      <c r="F83" s="194"/>
      <c r="G83" s="195">
        <f>ROUND(E83*F83,2)</f>
        <v>0</v>
      </c>
      <c r="H83" s="194"/>
      <c r="I83" s="195">
        <f>ROUND(E83*H83,2)</f>
        <v>0</v>
      </c>
      <c r="J83" s="194"/>
      <c r="K83" s="195">
        <f>ROUND(E83*J83,2)</f>
        <v>0</v>
      </c>
      <c r="L83" s="195">
        <v>15</v>
      </c>
      <c r="M83" s="195">
        <f>G83*(1+L83/100)</f>
        <v>0</v>
      </c>
      <c r="N83" s="195">
        <v>0</v>
      </c>
      <c r="O83" s="195">
        <f>ROUND(E83*N83,2)</f>
        <v>0</v>
      </c>
      <c r="P83" s="195">
        <v>0.02</v>
      </c>
      <c r="Q83" s="195">
        <f>ROUND(E83*P83,2)</f>
        <v>2.59</v>
      </c>
      <c r="R83" s="195" t="s">
        <v>236</v>
      </c>
      <c r="S83" s="195" t="s">
        <v>158</v>
      </c>
      <c r="T83" s="195">
        <v>0.13</v>
      </c>
      <c r="U83" s="196">
        <f>ROUND(E83*T83,2)</f>
        <v>16.829999999999998</v>
      </c>
      <c r="V83" s="195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 t="s">
        <v>159</v>
      </c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</row>
    <row r="84" spans="1:60" outlineLevel="1">
      <c r="A84" s="172"/>
      <c r="B84" s="182"/>
      <c r="C84" s="213" t="s">
        <v>263</v>
      </c>
      <c r="D84" s="186"/>
      <c r="E84" s="190"/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6"/>
      <c r="V84" s="195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 t="s">
        <v>165</v>
      </c>
      <c r="AH84" s="171">
        <v>0</v>
      </c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</row>
    <row r="85" spans="1:60" ht="22.5" outlineLevel="1">
      <c r="A85" s="172"/>
      <c r="B85" s="182"/>
      <c r="C85" s="213" t="s">
        <v>264</v>
      </c>
      <c r="D85" s="186"/>
      <c r="E85" s="190">
        <v>33.746400000000001</v>
      </c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6"/>
      <c r="V85" s="195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 t="s">
        <v>165</v>
      </c>
      <c r="AH85" s="171">
        <v>0</v>
      </c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</row>
    <row r="86" spans="1:60" outlineLevel="1">
      <c r="A86" s="172"/>
      <c r="B86" s="182"/>
      <c r="C86" s="213" t="s">
        <v>193</v>
      </c>
      <c r="D86" s="186"/>
      <c r="E86" s="190">
        <v>47.306800000000003</v>
      </c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6"/>
      <c r="V86" s="195"/>
      <c r="W86" s="171"/>
      <c r="X86" s="171"/>
      <c r="Y86" s="171"/>
      <c r="Z86" s="171"/>
      <c r="AA86" s="171"/>
      <c r="AB86" s="171"/>
      <c r="AC86" s="171"/>
      <c r="AD86" s="171"/>
      <c r="AE86" s="171"/>
      <c r="AF86" s="171"/>
      <c r="AG86" s="171" t="s">
        <v>165</v>
      </c>
      <c r="AH86" s="171">
        <v>0</v>
      </c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</row>
    <row r="87" spans="1:60" outlineLevel="1">
      <c r="A87" s="172"/>
      <c r="B87" s="182"/>
      <c r="C87" s="213" t="s">
        <v>194</v>
      </c>
      <c r="D87" s="186"/>
      <c r="E87" s="190">
        <v>48.428600000000003</v>
      </c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6"/>
      <c r="V87" s="195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 t="s">
        <v>165</v>
      </c>
      <c r="AH87" s="171">
        <v>0</v>
      </c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</row>
    <row r="88" spans="1:60" outlineLevel="1">
      <c r="A88" s="172">
        <v>37</v>
      </c>
      <c r="B88" s="182" t="s">
        <v>265</v>
      </c>
      <c r="C88" s="211" t="s">
        <v>266</v>
      </c>
      <c r="D88" s="184" t="s">
        <v>162</v>
      </c>
      <c r="E88" s="188">
        <v>22.558599999999998</v>
      </c>
      <c r="F88" s="194"/>
      <c r="G88" s="195">
        <f>ROUND(E88*F88,2)</f>
        <v>0</v>
      </c>
      <c r="H88" s="194"/>
      <c r="I88" s="195">
        <f>ROUND(E88*H88,2)</f>
        <v>0</v>
      </c>
      <c r="J88" s="194"/>
      <c r="K88" s="195">
        <f>ROUND(E88*J88,2)</f>
        <v>0</v>
      </c>
      <c r="L88" s="195">
        <v>15</v>
      </c>
      <c r="M88" s="195">
        <f>G88*(1+L88/100)</f>
        <v>0</v>
      </c>
      <c r="N88" s="195">
        <v>0</v>
      </c>
      <c r="O88" s="195">
        <f>ROUND(E88*N88,2)</f>
        <v>0</v>
      </c>
      <c r="P88" s="195">
        <v>4.5999999999999999E-2</v>
      </c>
      <c r="Q88" s="195">
        <f>ROUND(E88*P88,2)</f>
        <v>1.04</v>
      </c>
      <c r="R88" s="195" t="s">
        <v>236</v>
      </c>
      <c r="S88" s="195" t="s">
        <v>158</v>
      </c>
      <c r="T88" s="195">
        <v>0.26</v>
      </c>
      <c r="U88" s="196">
        <f>ROUND(E88*T88,2)</f>
        <v>5.87</v>
      </c>
      <c r="V88" s="195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 t="s">
        <v>200</v>
      </c>
      <c r="AH88" s="171"/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/>
      <c r="AV88" s="171"/>
      <c r="AW88" s="171"/>
      <c r="AX88" s="171"/>
      <c r="AY88" s="171"/>
      <c r="AZ88" s="171"/>
      <c r="BA88" s="171"/>
      <c r="BB88" s="171"/>
      <c r="BC88" s="171"/>
      <c r="BD88" s="171"/>
      <c r="BE88" s="171"/>
      <c r="BF88" s="171"/>
      <c r="BG88" s="171"/>
      <c r="BH88" s="171"/>
    </row>
    <row r="89" spans="1:60" outlineLevel="1">
      <c r="A89" s="172"/>
      <c r="B89" s="182"/>
      <c r="C89" s="213" t="s">
        <v>267</v>
      </c>
      <c r="D89" s="186"/>
      <c r="E89" s="190">
        <v>22.558599999999998</v>
      </c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6"/>
      <c r="V89" s="195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 t="s">
        <v>165</v>
      </c>
      <c r="AH89" s="171">
        <v>0</v>
      </c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</row>
    <row r="90" spans="1:60" outlineLevel="1">
      <c r="A90" s="172">
        <v>38</v>
      </c>
      <c r="B90" s="182" t="s">
        <v>268</v>
      </c>
      <c r="C90" s="211" t="s">
        <v>269</v>
      </c>
      <c r="D90" s="184" t="s">
        <v>162</v>
      </c>
      <c r="E90" s="188">
        <v>18.422000000000001</v>
      </c>
      <c r="F90" s="194"/>
      <c r="G90" s="195">
        <f>ROUND(E90*F90,2)</f>
        <v>0</v>
      </c>
      <c r="H90" s="194"/>
      <c r="I90" s="195">
        <f>ROUND(E90*H90,2)</f>
        <v>0</v>
      </c>
      <c r="J90" s="194"/>
      <c r="K90" s="195">
        <f>ROUND(E90*J90,2)</f>
        <v>0</v>
      </c>
      <c r="L90" s="195">
        <v>15</v>
      </c>
      <c r="M90" s="195">
        <f>G90*(1+L90/100)</f>
        <v>0</v>
      </c>
      <c r="N90" s="195">
        <v>0</v>
      </c>
      <c r="O90" s="195">
        <f>ROUND(E90*N90,2)</f>
        <v>0</v>
      </c>
      <c r="P90" s="195">
        <v>0</v>
      </c>
      <c r="Q90" s="195">
        <f>ROUND(E90*P90,2)</f>
        <v>0</v>
      </c>
      <c r="R90" s="195" t="s">
        <v>236</v>
      </c>
      <c r="S90" s="195" t="s">
        <v>158</v>
      </c>
      <c r="T90" s="195">
        <v>15.36</v>
      </c>
      <c r="U90" s="196">
        <f>ROUND(E90*T90,2)</f>
        <v>282.95999999999998</v>
      </c>
      <c r="V90" s="195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 t="s">
        <v>200</v>
      </c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</row>
    <row r="91" spans="1:60" outlineLevel="1">
      <c r="A91" s="172"/>
      <c r="B91" s="182"/>
      <c r="C91" s="213" t="s">
        <v>270</v>
      </c>
      <c r="D91" s="186"/>
      <c r="E91" s="190">
        <v>5.742</v>
      </c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6"/>
      <c r="V91" s="195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 t="s">
        <v>165</v>
      </c>
      <c r="AH91" s="171">
        <v>0</v>
      </c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</row>
    <row r="92" spans="1:60" outlineLevel="1">
      <c r="A92" s="172"/>
      <c r="B92" s="182"/>
      <c r="C92" s="213" t="s">
        <v>271</v>
      </c>
      <c r="D92" s="186"/>
      <c r="E92" s="190">
        <v>12.68</v>
      </c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6"/>
      <c r="V92" s="195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 t="s">
        <v>165</v>
      </c>
      <c r="AH92" s="171">
        <v>0</v>
      </c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</row>
    <row r="93" spans="1:60" outlineLevel="1">
      <c r="A93" s="172">
        <v>39</v>
      </c>
      <c r="B93" s="182" t="s">
        <v>272</v>
      </c>
      <c r="C93" s="211" t="s">
        <v>273</v>
      </c>
      <c r="D93" s="184" t="s">
        <v>147</v>
      </c>
      <c r="E93" s="188">
        <v>1</v>
      </c>
      <c r="F93" s="194"/>
      <c r="G93" s="195">
        <f>ROUND(E93*F93,2)</f>
        <v>0</v>
      </c>
      <c r="H93" s="194"/>
      <c r="I93" s="195">
        <f>ROUND(E93*H93,2)</f>
        <v>0</v>
      </c>
      <c r="J93" s="194"/>
      <c r="K93" s="195">
        <f>ROUND(E93*J93,2)</f>
        <v>0</v>
      </c>
      <c r="L93" s="195">
        <v>15</v>
      </c>
      <c r="M93" s="195">
        <f>G93*(1+L93/100)</f>
        <v>0</v>
      </c>
      <c r="N93" s="195">
        <v>0</v>
      </c>
      <c r="O93" s="195">
        <f>ROUND(E93*N93,2)</f>
        <v>0</v>
      </c>
      <c r="P93" s="195">
        <v>0</v>
      </c>
      <c r="Q93" s="195">
        <f>ROUND(E93*P93,2)</f>
        <v>0</v>
      </c>
      <c r="R93" s="195" t="s">
        <v>274</v>
      </c>
      <c r="S93" s="195" t="s">
        <v>158</v>
      </c>
      <c r="T93" s="195">
        <v>0</v>
      </c>
      <c r="U93" s="196">
        <f>ROUND(E93*T93,2)</f>
        <v>0</v>
      </c>
      <c r="V93" s="195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 t="s">
        <v>200</v>
      </c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</row>
    <row r="94" spans="1:60" outlineLevel="1">
      <c r="A94" s="172">
        <v>40</v>
      </c>
      <c r="B94" s="182" t="s">
        <v>275</v>
      </c>
      <c r="C94" s="211" t="s">
        <v>276</v>
      </c>
      <c r="D94" s="184" t="s">
        <v>156</v>
      </c>
      <c r="E94" s="188">
        <v>5</v>
      </c>
      <c r="F94" s="194"/>
      <c r="G94" s="195">
        <f>ROUND(E94*F94,2)</f>
        <v>0</v>
      </c>
      <c r="H94" s="194"/>
      <c r="I94" s="195">
        <f>ROUND(E94*H94,2)</f>
        <v>0</v>
      </c>
      <c r="J94" s="194"/>
      <c r="K94" s="195">
        <f>ROUND(E94*J94,2)</f>
        <v>0</v>
      </c>
      <c r="L94" s="195">
        <v>15</v>
      </c>
      <c r="M94" s="195">
        <f>G94*(1+L94/100)</f>
        <v>0</v>
      </c>
      <c r="N94" s="195">
        <v>0</v>
      </c>
      <c r="O94" s="195">
        <f>ROUND(E94*N94,2)</f>
        <v>0</v>
      </c>
      <c r="P94" s="195">
        <v>1.8E-3</v>
      </c>
      <c r="Q94" s="195">
        <f>ROUND(E94*P94,2)</f>
        <v>0.01</v>
      </c>
      <c r="R94" s="195" t="s">
        <v>277</v>
      </c>
      <c r="S94" s="195" t="s">
        <v>158</v>
      </c>
      <c r="T94" s="195">
        <v>0.11</v>
      </c>
      <c r="U94" s="196">
        <f>ROUND(E94*T94,2)</f>
        <v>0.55000000000000004</v>
      </c>
      <c r="V94" s="195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 t="s">
        <v>159</v>
      </c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</row>
    <row r="95" spans="1:60" outlineLevel="1">
      <c r="A95" s="172">
        <v>41</v>
      </c>
      <c r="B95" s="182" t="s">
        <v>278</v>
      </c>
      <c r="C95" s="211" t="s">
        <v>279</v>
      </c>
      <c r="D95" s="184" t="s">
        <v>156</v>
      </c>
      <c r="E95" s="188">
        <v>1</v>
      </c>
      <c r="F95" s="194"/>
      <c r="G95" s="195">
        <f>ROUND(E95*F95,2)</f>
        <v>0</v>
      </c>
      <c r="H95" s="194"/>
      <c r="I95" s="195">
        <f>ROUND(E95*H95,2)</f>
        <v>0</v>
      </c>
      <c r="J95" s="194"/>
      <c r="K95" s="195">
        <f>ROUND(E95*J95,2)</f>
        <v>0</v>
      </c>
      <c r="L95" s="195">
        <v>15</v>
      </c>
      <c r="M95" s="195">
        <f>G95*(1+L95/100)</f>
        <v>0</v>
      </c>
      <c r="N95" s="195">
        <v>0</v>
      </c>
      <c r="O95" s="195">
        <f>ROUND(E95*N95,2)</f>
        <v>0</v>
      </c>
      <c r="P95" s="195">
        <v>0.17399999999999999</v>
      </c>
      <c r="Q95" s="195">
        <f>ROUND(E95*P95,2)</f>
        <v>0.17</v>
      </c>
      <c r="R95" s="195" t="s">
        <v>277</v>
      </c>
      <c r="S95" s="195" t="s">
        <v>158</v>
      </c>
      <c r="T95" s="195">
        <v>0.95</v>
      </c>
      <c r="U95" s="196">
        <f>ROUND(E95*T95,2)</f>
        <v>0.95</v>
      </c>
      <c r="V95" s="195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 t="s">
        <v>200</v>
      </c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</row>
    <row r="96" spans="1:60" outlineLevel="1">
      <c r="A96" s="172">
        <v>42</v>
      </c>
      <c r="B96" s="182" t="s">
        <v>280</v>
      </c>
      <c r="C96" s="211" t="s">
        <v>281</v>
      </c>
      <c r="D96" s="184" t="s">
        <v>162</v>
      </c>
      <c r="E96" s="188">
        <v>43.98</v>
      </c>
      <c r="F96" s="194"/>
      <c r="G96" s="195">
        <f>ROUND(E96*F96,2)</f>
        <v>0</v>
      </c>
      <c r="H96" s="194"/>
      <c r="I96" s="195">
        <f>ROUND(E96*H96,2)</f>
        <v>0</v>
      </c>
      <c r="J96" s="194"/>
      <c r="K96" s="195">
        <f>ROUND(E96*J96,2)</f>
        <v>0</v>
      </c>
      <c r="L96" s="195">
        <v>15</v>
      </c>
      <c r="M96" s="195">
        <f>G96*(1+L96/100)</f>
        <v>0</v>
      </c>
      <c r="N96" s="195">
        <v>0</v>
      </c>
      <c r="O96" s="195">
        <f>ROUND(E96*N96,2)</f>
        <v>0</v>
      </c>
      <c r="P96" s="195">
        <v>2.5000000000000001E-2</v>
      </c>
      <c r="Q96" s="195">
        <f>ROUND(E96*P96,2)</f>
        <v>1.1000000000000001</v>
      </c>
      <c r="R96" s="195" t="s">
        <v>282</v>
      </c>
      <c r="S96" s="195" t="s">
        <v>158</v>
      </c>
      <c r="T96" s="195">
        <v>0.2</v>
      </c>
      <c r="U96" s="196">
        <f>ROUND(E96*T96,2)</f>
        <v>8.8000000000000007</v>
      </c>
      <c r="V96" s="195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 t="s">
        <v>159</v>
      </c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</row>
    <row r="97" spans="1:60" outlineLevel="1">
      <c r="A97" s="172"/>
      <c r="B97" s="182"/>
      <c r="C97" s="213" t="s">
        <v>283</v>
      </c>
      <c r="D97" s="186"/>
      <c r="E97" s="190">
        <v>43.98</v>
      </c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6"/>
      <c r="V97" s="195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 t="s">
        <v>165</v>
      </c>
      <c r="AH97" s="171">
        <v>0</v>
      </c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</row>
    <row r="98" spans="1:60" outlineLevel="1">
      <c r="A98" s="172">
        <v>43</v>
      </c>
      <c r="B98" s="182" t="s">
        <v>284</v>
      </c>
      <c r="C98" s="211" t="s">
        <v>285</v>
      </c>
      <c r="D98" s="184" t="s">
        <v>162</v>
      </c>
      <c r="E98" s="188">
        <v>4.24</v>
      </c>
      <c r="F98" s="194"/>
      <c r="G98" s="195">
        <f>ROUND(E98*F98,2)</f>
        <v>0</v>
      </c>
      <c r="H98" s="194"/>
      <c r="I98" s="195">
        <f>ROUND(E98*H98,2)</f>
        <v>0</v>
      </c>
      <c r="J98" s="194"/>
      <c r="K98" s="195">
        <f>ROUND(E98*J98,2)</f>
        <v>0</v>
      </c>
      <c r="L98" s="195">
        <v>15</v>
      </c>
      <c r="M98" s="195">
        <f>G98*(1+L98/100)</f>
        <v>0</v>
      </c>
      <c r="N98" s="195">
        <v>0</v>
      </c>
      <c r="O98" s="195">
        <f>ROUND(E98*N98,2)</f>
        <v>0</v>
      </c>
      <c r="P98" s="195">
        <v>0</v>
      </c>
      <c r="Q98" s="195">
        <f>ROUND(E98*P98,2)</f>
        <v>0</v>
      </c>
      <c r="R98" s="195" t="s">
        <v>282</v>
      </c>
      <c r="S98" s="195" t="s">
        <v>158</v>
      </c>
      <c r="T98" s="195">
        <v>0</v>
      </c>
      <c r="U98" s="196">
        <f>ROUND(E98*T98,2)</f>
        <v>0</v>
      </c>
      <c r="V98" s="195"/>
      <c r="W98" s="171"/>
      <c r="X98" s="171"/>
      <c r="Y98" s="171"/>
      <c r="Z98" s="171"/>
      <c r="AA98" s="171"/>
      <c r="AB98" s="171"/>
      <c r="AC98" s="171"/>
      <c r="AD98" s="171"/>
      <c r="AE98" s="171"/>
      <c r="AF98" s="171"/>
      <c r="AG98" s="171" t="s">
        <v>200</v>
      </c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</row>
    <row r="99" spans="1:60" outlineLevel="1">
      <c r="A99" s="172"/>
      <c r="B99" s="182"/>
      <c r="C99" s="213" t="s">
        <v>286</v>
      </c>
      <c r="D99" s="186"/>
      <c r="E99" s="190">
        <v>4.24</v>
      </c>
      <c r="F99" s="195"/>
      <c r="G99" s="195"/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6"/>
      <c r="V99" s="195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 t="s">
        <v>165</v>
      </c>
      <c r="AH99" s="171">
        <v>0</v>
      </c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</row>
    <row r="100" spans="1:60" ht="22.5" outlineLevel="1">
      <c r="A100" s="172">
        <v>44</v>
      </c>
      <c r="B100" s="182" t="s">
        <v>287</v>
      </c>
      <c r="C100" s="211" t="s">
        <v>288</v>
      </c>
      <c r="D100" s="184" t="s">
        <v>147</v>
      </c>
      <c r="E100" s="188">
        <v>1</v>
      </c>
      <c r="F100" s="194"/>
      <c r="G100" s="195">
        <f>ROUND(E100*F100,2)</f>
        <v>0</v>
      </c>
      <c r="H100" s="194"/>
      <c r="I100" s="195">
        <f>ROUND(E100*H100,2)</f>
        <v>0</v>
      </c>
      <c r="J100" s="194"/>
      <c r="K100" s="195">
        <f>ROUND(E100*J100,2)</f>
        <v>0</v>
      </c>
      <c r="L100" s="195">
        <v>15</v>
      </c>
      <c r="M100" s="195">
        <f>G100*(1+L100/100)</f>
        <v>0</v>
      </c>
      <c r="N100" s="195">
        <v>0</v>
      </c>
      <c r="O100" s="195">
        <f>ROUND(E100*N100,2)</f>
        <v>0</v>
      </c>
      <c r="P100" s="195">
        <v>0</v>
      </c>
      <c r="Q100" s="195">
        <f>ROUND(E100*P100,2)</f>
        <v>0</v>
      </c>
      <c r="R100" s="195"/>
      <c r="S100" s="195" t="s">
        <v>148</v>
      </c>
      <c r="T100" s="195">
        <v>0</v>
      </c>
      <c r="U100" s="196">
        <f>ROUND(E100*T100,2)</f>
        <v>0</v>
      </c>
      <c r="V100" s="195"/>
      <c r="W100" s="171"/>
      <c r="X100" s="171"/>
      <c r="Y100" s="171"/>
      <c r="Z100" s="171"/>
      <c r="AA100" s="171"/>
      <c r="AB100" s="171"/>
      <c r="AC100" s="171"/>
      <c r="AD100" s="171"/>
      <c r="AE100" s="171"/>
      <c r="AF100" s="171"/>
      <c r="AG100" s="171" t="s">
        <v>200</v>
      </c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</row>
    <row r="101" spans="1:60" ht="22.5" outlineLevel="1">
      <c r="A101" s="172">
        <v>45</v>
      </c>
      <c r="B101" s="182" t="s">
        <v>289</v>
      </c>
      <c r="C101" s="211" t="s">
        <v>290</v>
      </c>
      <c r="D101" s="184" t="s">
        <v>147</v>
      </c>
      <c r="E101" s="188">
        <v>1</v>
      </c>
      <c r="F101" s="194"/>
      <c r="G101" s="195">
        <f>ROUND(E101*F101,2)</f>
        <v>0</v>
      </c>
      <c r="H101" s="194"/>
      <c r="I101" s="195">
        <f>ROUND(E101*H101,2)</f>
        <v>0</v>
      </c>
      <c r="J101" s="194"/>
      <c r="K101" s="195">
        <f>ROUND(E101*J101,2)</f>
        <v>0</v>
      </c>
      <c r="L101" s="195">
        <v>15</v>
      </c>
      <c r="M101" s="195">
        <f>G101*(1+L101/100)</f>
        <v>0</v>
      </c>
      <c r="N101" s="195">
        <v>0</v>
      </c>
      <c r="O101" s="195">
        <f>ROUND(E101*N101,2)</f>
        <v>0</v>
      </c>
      <c r="P101" s="195">
        <v>0</v>
      </c>
      <c r="Q101" s="195">
        <f>ROUND(E101*P101,2)</f>
        <v>0</v>
      </c>
      <c r="R101" s="195"/>
      <c r="S101" s="195" t="s">
        <v>148</v>
      </c>
      <c r="T101" s="195">
        <v>0</v>
      </c>
      <c r="U101" s="196">
        <f>ROUND(E101*T101,2)</f>
        <v>0</v>
      </c>
      <c r="V101" s="195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 t="s">
        <v>159</v>
      </c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</row>
    <row r="102" spans="1:60" outlineLevel="1">
      <c r="A102" s="172">
        <v>46</v>
      </c>
      <c r="B102" s="182" t="s">
        <v>291</v>
      </c>
      <c r="C102" s="211" t="s">
        <v>292</v>
      </c>
      <c r="D102" s="184" t="s">
        <v>156</v>
      </c>
      <c r="E102" s="188">
        <v>1</v>
      </c>
      <c r="F102" s="194"/>
      <c r="G102" s="195">
        <f>ROUND(E102*F102,2)</f>
        <v>0</v>
      </c>
      <c r="H102" s="194"/>
      <c r="I102" s="195">
        <f>ROUND(E102*H102,2)</f>
        <v>0</v>
      </c>
      <c r="J102" s="194"/>
      <c r="K102" s="195">
        <f>ROUND(E102*J102,2)</f>
        <v>0</v>
      </c>
      <c r="L102" s="195">
        <v>15</v>
      </c>
      <c r="M102" s="195">
        <f>G102*(1+L102/100)</f>
        <v>0</v>
      </c>
      <c r="N102" s="195">
        <v>0</v>
      </c>
      <c r="O102" s="195">
        <f>ROUND(E102*N102,2)</f>
        <v>0</v>
      </c>
      <c r="P102" s="195">
        <v>1.933E-2</v>
      </c>
      <c r="Q102" s="195">
        <f>ROUND(E102*P102,2)</f>
        <v>0.02</v>
      </c>
      <c r="R102" s="195" t="s">
        <v>293</v>
      </c>
      <c r="S102" s="195" t="s">
        <v>158</v>
      </c>
      <c r="T102" s="195">
        <v>41.630490000000002</v>
      </c>
      <c r="U102" s="196">
        <f>ROUND(E102*T102,2)</f>
        <v>41.63</v>
      </c>
      <c r="V102" s="195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 t="s">
        <v>294</v>
      </c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</row>
    <row r="103" spans="1:60" outlineLevel="1">
      <c r="A103" s="172">
        <v>47</v>
      </c>
      <c r="B103" s="182" t="s">
        <v>295</v>
      </c>
      <c r="C103" s="211" t="s">
        <v>296</v>
      </c>
      <c r="D103" s="184" t="s">
        <v>156</v>
      </c>
      <c r="E103" s="188">
        <v>1</v>
      </c>
      <c r="F103" s="194"/>
      <c r="G103" s="195">
        <f>ROUND(E103*F103,2)</f>
        <v>0</v>
      </c>
      <c r="H103" s="194"/>
      <c r="I103" s="195">
        <f>ROUND(E103*H103,2)</f>
        <v>0</v>
      </c>
      <c r="J103" s="194"/>
      <c r="K103" s="195">
        <f>ROUND(E103*J103,2)</f>
        <v>0</v>
      </c>
      <c r="L103" s="195">
        <v>15</v>
      </c>
      <c r="M103" s="195">
        <f>G103*(1+L103/100)</f>
        <v>0</v>
      </c>
      <c r="N103" s="195">
        <v>0</v>
      </c>
      <c r="O103" s="195">
        <f>ROUND(E103*N103,2)</f>
        <v>0</v>
      </c>
      <c r="P103" s="195">
        <v>3.1870000000000002E-2</v>
      </c>
      <c r="Q103" s="195">
        <f>ROUND(E103*P103,2)</f>
        <v>0.03</v>
      </c>
      <c r="R103" s="195" t="s">
        <v>293</v>
      </c>
      <c r="S103" s="195" t="s">
        <v>158</v>
      </c>
      <c r="T103" s="195">
        <v>75.203109999999995</v>
      </c>
      <c r="U103" s="196">
        <f>ROUND(E103*T103,2)</f>
        <v>75.2</v>
      </c>
      <c r="V103" s="195"/>
      <c r="W103" s="171"/>
      <c r="X103" s="171"/>
      <c r="Y103" s="171"/>
      <c r="Z103" s="171"/>
      <c r="AA103" s="171"/>
      <c r="AB103" s="171"/>
      <c r="AC103" s="171"/>
      <c r="AD103" s="171"/>
      <c r="AE103" s="171"/>
      <c r="AF103" s="171"/>
      <c r="AG103" s="171" t="s">
        <v>294</v>
      </c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</row>
    <row r="104" spans="1:60" outlineLevel="1">
      <c r="A104" s="172">
        <v>48</v>
      </c>
      <c r="B104" s="182" t="s">
        <v>297</v>
      </c>
      <c r="C104" s="211" t="s">
        <v>298</v>
      </c>
      <c r="D104" s="184" t="s">
        <v>156</v>
      </c>
      <c r="E104" s="188">
        <v>1</v>
      </c>
      <c r="F104" s="194"/>
      <c r="G104" s="195">
        <f>ROUND(E104*F104,2)</f>
        <v>0</v>
      </c>
      <c r="H104" s="194"/>
      <c r="I104" s="195">
        <f>ROUND(E104*H104,2)</f>
        <v>0</v>
      </c>
      <c r="J104" s="194"/>
      <c r="K104" s="195">
        <f>ROUND(E104*J104,2)</f>
        <v>0</v>
      </c>
      <c r="L104" s="195">
        <v>15</v>
      </c>
      <c r="M104" s="195">
        <f>G104*(1+L104/100)</f>
        <v>0</v>
      </c>
      <c r="N104" s="195">
        <v>0</v>
      </c>
      <c r="O104" s="195">
        <f>ROUND(E104*N104,2)</f>
        <v>0</v>
      </c>
      <c r="P104" s="195">
        <v>0.38046999999999997</v>
      </c>
      <c r="Q104" s="195">
        <f>ROUND(E104*P104,2)</f>
        <v>0.38</v>
      </c>
      <c r="R104" s="195" t="s">
        <v>293</v>
      </c>
      <c r="S104" s="195" t="s">
        <v>158</v>
      </c>
      <c r="T104" s="195">
        <v>632.31669999999997</v>
      </c>
      <c r="U104" s="196">
        <f>ROUND(E104*T104,2)</f>
        <v>632.32000000000005</v>
      </c>
      <c r="V104" s="195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 t="s">
        <v>294</v>
      </c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</row>
    <row r="105" spans="1:60">
      <c r="A105" s="178" t="s">
        <v>143</v>
      </c>
      <c r="B105" s="183" t="s">
        <v>89</v>
      </c>
      <c r="C105" s="212" t="s">
        <v>90</v>
      </c>
      <c r="D105" s="185"/>
      <c r="E105" s="189"/>
      <c r="F105" s="197"/>
      <c r="G105" s="197">
        <f>SUMIF(AG106:AG106,"&lt;&gt;NOR",G106:G106)</f>
        <v>0</v>
      </c>
      <c r="H105" s="197"/>
      <c r="I105" s="197">
        <f>SUM(I106:I106)</f>
        <v>0</v>
      </c>
      <c r="J105" s="197"/>
      <c r="K105" s="197">
        <f>SUM(K106:K106)</f>
        <v>0</v>
      </c>
      <c r="L105" s="197"/>
      <c r="M105" s="197">
        <f>SUM(M106:M106)</f>
        <v>0</v>
      </c>
      <c r="N105" s="197"/>
      <c r="O105" s="197">
        <f>SUM(O106:O106)</f>
        <v>0</v>
      </c>
      <c r="P105" s="197"/>
      <c r="Q105" s="197">
        <f>SUM(Q106:Q106)</f>
        <v>0</v>
      </c>
      <c r="R105" s="197"/>
      <c r="S105" s="197"/>
      <c r="T105" s="197"/>
      <c r="U105" s="198">
        <f>SUM(U106:U106)</f>
        <v>8.73</v>
      </c>
      <c r="V105" s="197"/>
      <c r="AG105" t="s">
        <v>144</v>
      </c>
    </row>
    <row r="106" spans="1:60" outlineLevel="1">
      <c r="A106" s="172">
        <v>49</v>
      </c>
      <c r="B106" s="182" t="s">
        <v>299</v>
      </c>
      <c r="C106" s="211" t="s">
        <v>300</v>
      </c>
      <c r="D106" s="184" t="s">
        <v>301</v>
      </c>
      <c r="E106" s="188">
        <v>3.3864399999999999</v>
      </c>
      <c r="F106" s="194"/>
      <c r="G106" s="195">
        <f>ROUND(E106*F106,2)</f>
        <v>0</v>
      </c>
      <c r="H106" s="194"/>
      <c r="I106" s="195">
        <f>ROUND(E106*H106,2)</f>
        <v>0</v>
      </c>
      <c r="J106" s="194"/>
      <c r="K106" s="195">
        <f>ROUND(E106*J106,2)</f>
        <v>0</v>
      </c>
      <c r="L106" s="195">
        <v>15</v>
      </c>
      <c r="M106" s="195">
        <f>G106*(1+L106/100)</f>
        <v>0</v>
      </c>
      <c r="N106" s="195">
        <v>0</v>
      </c>
      <c r="O106" s="195">
        <f>ROUND(E106*N106,2)</f>
        <v>0</v>
      </c>
      <c r="P106" s="195">
        <v>0</v>
      </c>
      <c r="Q106" s="195">
        <f>ROUND(E106*P106,2)</f>
        <v>0</v>
      </c>
      <c r="R106" s="195" t="s">
        <v>163</v>
      </c>
      <c r="S106" s="195" t="s">
        <v>158</v>
      </c>
      <c r="T106" s="195">
        <v>2.577</v>
      </c>
      <c r="U106" s="196">
        <f>ROUND(E106*T106,2)</f>
        <v>8.73</v>
      </c>
      <c r="V106" s="195"/>
      <c r="W106" s="171"/>
      <c r="X106" s="171"/>
      <c r="Y106" s="171"/>
      <c r="Z106" s="171"/>
      <c r="AA106" s="171"/>
      <c r="AB106" s="171"/>
      <c r="AC106" s="171"/>
      <c r="AD106" s="171"/>
      <c r="AE106" s="171"/>
      <c r="AF106" s="171"/>
      <c r="AG106" s="171" t="s">
        <v>302</v>
      </c>
      <c r="AH106" s="171"/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</row>
    <row r="107" spans="1:60">
      <c r="A107" s="178" t="s">
        <v>143</v>
      </c>
      <c r="B107" s="183" t="s">
        <v>91</v>
      </c>
      <c r="C107" s="212" t="s">
        <v>92</v>
      </c>
      <c r="D107" s="185"/>
      <c r="E107" s="189"/>
      <c r="F107" s="197"/>
      <c r="G107" s="197">
        <f>SUMIF(AG108:AG109,"&lt;&gt;NOR",G108:G109)</f>
        <v>0</v>
      </c>
      <c r="H107" s="197"/>
      <c r="I107" s="197">
        <f>SUM(I108:I109)</f>
        <v>0</v>
      </c>
      <c r="J107" s="197"/>
      <c r="K107" s="197">
        <f>SUM(K108:K109)</f>
        <v>0</v>
      </c>
      <c r="L107" s="197"/>
      <c r="M107" s="197">
        <f>SUM(M108:M109)</f>
        <v>0</v>
      </c>
      <c r="N107" s="197"/>
      <c r="O107" s="197">
        <f>SUM(O108:O109)</f>
        <v>0</v>
      </c>
      <c r="P107" s="197"/>
      <c r="Q107" s="197">
        <f>SUM(Q108:Q109)</f>
        <v>0</v>
      </c>
      <c r="R107" s="197"/>
      <c r="S107" s="197"/>
      <c r="T107" s="197"/>
      <c r="U107" s="198">
        <f>SUM(U108:U109)</f>
        <v>3.7</v>
      </c>
      <c r="V107" s="197"/>
      <c r="AG107" t="s">
        <v>144</v>
      </c>
    </row>
    <row r="108" spans="1:60" ht="22.5" outlineLevel="1">
      <c r="A108" s="172">
        <v>50</v>
      </c>
      <c r="B108" s="182" t="s">
        <v>303</v>
      </c>
      <c r="C108" s="211" t="s">
        <v>304</v>
      </c>
      <c r="D108" s="184" t="s">
        <v>162</v>
      </c>
      <c r="E108" s="188">
        <v>8.734</v>
      </c>
      <c r="F108" s="194"/>
      <c r="G108" s="195">
        <f>ROUND(E108*F108,2)</f>
        <v>0</v>
      </c>
      <c r="H108" s="194"/>
      <c r="I108" s="195">
        <f>ROUND(E108*H108,2)</f>
        <v>0</v>
      </c>
      <c r="J108" s="194"/>
      <c r="K108" s="195">
        <f>ROUND(E108*J108,2)</f>
        <v>0</v>
      </c>
      <c r="L108" s="195">
        <v>15</v>
      </c>
      <c r="M108" s="195">
        <f>G108*(1+L108/100)</f>
        <v>0</v>
      </c>
      <c r="N108" s="195">
        <v>0</v>
      </c>
      <c r="O108" s="195">
        <f>ROUND(E108*N108,2)</f>
        <v>0</v>
      </c>
      <c r="P108" s="195">
        <v>0</v>
      </c>
      <c r="Q108" s="195">
        <f>ROUND(E108*P108,2)</f>
        <v>0</v>
      </c>
      <c r="R108" s="195" t="s">
        <v>293</v>
      </c>
      <c r="S108" s="195" t="s">
        <v>158</v>
      </c>
      <c r="T108" s="195">
        <v>0.42403000000000002</v>
      </c>
      <c r="U108" s="196">
        <f>ROUND(E108*T108,2)</f>
        <v>3.7</v>
      </c>
      <c r="V108" s="195"/>
      <c r="W108" s="171"/>
      <c r="X108" s="171"/>
      <c r="Y108" s="171"/>
      <c r="Z108" s="171"/>
      <c r="AA108" s="171"/>
      <c r="AB108" s="171"/>
      <c r="AC108" s="171"/>
      <c r="AD108" s="171"/>
      <c r="AE108" s="171"/>
      <c r="AF108" s="171"/>
      <c r="AG108" s="171" t="s">
        <v>305</v>
      </c>
      <c r="AH108" s="171"/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</row>
    <row r="109" spans="1:60" outlineLevel="1">
      <c r="A109" s="172"/>
      <c r="B109" s="182"/>
      <c r="C109" s="213" t="s">
        <v>306</v>
      </c>
      <c r="D109" s="186"/>
      <c r="E109" s="190">
        <v>8.734</v>
      </c>
      <c r="F109" s="195"/>
      <c r="G109" s="195"/>
      <c r="H109" s="195"/>
      <c r="I109" s="195"/>
      <c r="J109" s="195"/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6"/>
      <c r="V109" s="195"/>
      <c r="W109" s="171"/>
      <c r="X109" s="171"/>
      <c r="Y109" s="171"/>
      <c r="Z109" s="171"/>
      <c r="AA109" s="171"/>
      <c r="AB109" s="171"/>
      <c r="AC109" s="171"/>
      <c r="AD109" s="171"/>
      <c r="AE109" s="171"/>
      <c r="AF109" s="171"/>
      <c r="AG109" s="171" t="s">
        <v>165</v>
      </c>
      <c r="AH109" s="171">
        <v>0</v>
      </c>
      <c r="AI109" s="171"/>
      <c r="AJ109" s="171"/>
      <c r="AK109" s="171"/>
      <c r="AL109" s="171"/>
      <c r="AM109" s="171"/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171"/>
      <c r="BF109" s="171"/>
      <c r="BG109" s="171"/>
      <c r="BH109" s="171"/>
    </row>
    <row r="110" spans="1:60">
      <c r="A110" s="178" t="s">
        <v>143</v>
      </c>
      <c r="B110" s="183" t="s">
        <v>93</v>
      </c>
      <c r="C110" s="212" t="s">
        <v>94</v>
      </c>
      <c r="D110" s="185"/>
      <c r="E110" s="189"/>
      <c r="F110" s="197"/>
      <c r="G110" s="197">
        <f>SUMIF(AG111:AG114,"&lt;&gt;NOR",G111:G114)</f>
        <v>0</v>
      </c>
      <c r="H110" s="197"/>
      <c r="I110" s="197">
        <f>SUM(I111:I114)</f>
        <v>0</v>
      </c>
      <c r="J110" s="197"/>
      <c r="K110" s="197">
        <f>SUM(K111:K114)</f>
        <v>0</v>
      </c>
      <c r="L110" s="197"/>
      <c r="M110" s="197">
        <f>SUM(M111:M114)</f>
        <v>0</v>
      </c>
      <c r="N110" s="197"/>
      <c r="O110" s="197">
        <f>SUM(O111:O114)</f>
        <v>0</v>
      </c>
      <c r="P110" s="197"/>
      <c r="Q110" s="197">
        <f>SUM(Q111:Q114)</f>
        <v>0</v>
      </c>
      <c r="R110" s="197"/>
      <c r="S110" s="197"/>
      <c r="T110" s="197"/>
      <c r="U110" s="198">
        <f>SUM(U111:U114)</f>
        <v>2.41</v>
      </c>
      <c r="V110" s="197"/>
      <c r="AG110" t="s">
        <v>144</v>
      </c>
    </row>
    <row r="111" spans="1:60" ht="22.5" outlineLevel="1">
      <c r="A111" s="172">
        <v>51</v>
      </c>
      <c r="B111" s="182" t="s">
        <v>307</v>
      </c>
      <c r="C111" s="211" t="s">
        <v>308</v>
      </c>
      <c r="D111" s="184" t="s">
        <v>162</v>
      </c>
      <c r="E111" s="188">
        <v>15.04</v>
      </c>
      <c r="F111" s="194"/>
      <c r="G111" s="195">
        <f>ROUND(E111*F111,2)</f>
        <v>0</v>
      </c>
      <c r="H111" s="194"/>
      <c r="I111" s="195">
        <f>ROUND(E111*H111,2)</f>
        <v>0</v>
      </c>
      <c r="J111" s="194"/>
      <c r="K111" s="195">
        <f>ROUND(E111*J111,2)</f>
        <v>0</v>
      </c>
      <c r="L111" s="195">
        <v>15</v>
      </c>
      <c r="M111" s="195">
        <f>G111*(1+L111/100)</f>
        <v>0</v>
      </c>
      <c r="N111" s="195">
        <v>1.9000000000000001E-4</v>
      </c>
      <c r="O111" s="195">
        <f>ROUND(E111*N111,2)</f>
        <v>0</v>
      </c>
      <c r="P111" s="195">
        <v>0</v>
      </c>
      <c r="Q111" s="195">
        <f>ROUND(E111*P111,2)</f>
        <v>0</v>
      </c>
      <c r="R111" s="195" t="s">
        <v>309</v>
      </c>
      <c r="S111" s="195" t="s">
        <v>158</v>
      </c>
      <c r="T111" s="195">
        <v>0.16</v>
      </c>
      <c r="U111" s="196">
        <f>ROUND(E111*T111,2)</f>
        <v>2.41</v>
      </c>
      <c r="V111" s="195"/>
      <c r="W111" s="171"/>
      <c r="X111" s="171"/>
      <c r="Y111" s="171"/>
      <c r="Z111" s="171"/>
      <c r="AA111" s="171"/>
      <c r="AB111" s="171"/>
      <c r="AC111" s="171"/>
      <c r="AD111" s="171"/>
      <c r="AE111" s="171"/>
      <c r="AF111" s="171"/>
      <c r="AG111" s="171" t="s">
        <v>159</v>
      </c>
      <c r="AH111" s="171"/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</row>
    <row r="112" spans="1:60" outlineLevel="1">
      <c r="A112" s="172"/>
      <c r="B112" s="182"/>
      <c r="C112" s="213" t="s">
        <v>310</v>
      </c>
      <c r="D112" s="186"/>
      <c r="E112" s="190">
        <v>10.039999999999999</v>
      </c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6"/>
      <c r="V112" s="195"/>
      <c r="W112" s="171"/>
      <c r="X112" s="171"/>
      <c r="Y112" s="171"/>
      <c r="Z112" s="171"/>
      <c r="AA112" s="171"/>
      <c r="AB112" s="171"/>
      <c r="AC112" s="171"/>
      <c r="AD112" s="171"/>
      <c r="AE112" s="171"/>
      <c r="AF112" s="171"/>
      <c r="AG112" s="171" t="s">
        <v>165</v>
      </c>
      <c r="AH112" s="171">
        <v>5</v>
      </c>
      <c r="AI112" s="171"/>
      <c r="AJ112" s="171"/>
      <c r="AK112" s="171"/>
      <c r="AL112" s="171"/>
      <c r="AM112" s="171"/>
      <c r="AN112" s="171"/>
      <c r="AO112" s="171"/>
      <c r="AP112" s="171"/>
      <c r="AQ112" s="171"/>
      <c r="AR112" s="171"/>
      <c r="AS112" s="171"/>
      <c r="AT112" s="171"/>
      <c r="AU112" s="171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171"/>
      <c r="BF112" s="171"/>
      <c r="BG112" s="171"/>
      <c r="BH112" s="171"/>
    </row>
    <row r="113" spans="1:60" outlineLevel="1">
      <c r="A113" s="172"/>
      <c r="B113" s="182"/>
      <c r="C113" s="213" t="s">
        <v>311</v>
      </c>
      <c r="D113" s="186"/>
      <c r="E113" s="190">
        <v>5</v>
      </c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6"/>
      <c r="V113" s="195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 t="s">
        <v>165</v>
      </c>
      <c r="AH113" s="171">
        <v>5</v>
      </c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</row>
    <row r="114" spans="1:60" outlineLevel="1">
      <c r="A114" s="172">
        <v>52</v>
      </c>
      <c r="B114" s="182" t="s">
        <v>312</v>
      </c>
      <c r="C114" s="211" t="s">
        <v>313</v>
      </c>
      <c r="D114" s="184" t="s">
        <v>0</v>
      </c>
      <c r="E114" s="191"/>
      <c r="F114" s="194"/>
      <c r="G114" s="195">
        <f>ROUND(E114*F114,2)</f>
        <v>0</v>
      </c>
      <c r="H114" s="194"/>
      <c r="I114" s="195">
        <f>ROUND(E114*H114,2)</f>
        <v>0</v>
      </c>
      <c r="J114" s="194"/>
      <c r="K114" s="195">
        <f>ROUND(E114*J114,2)</f>
        <v>0</v>
      </c>
      <c r="L114" s="195">
        <v>15</v>
      </c>
      <c r="M114" s="195">
        <f>G114*(1+L114/100)</f>
        <v>0</v>
      </c>
      <c r="N114" s="195">
        <v>0</v>
      </c>
      <c r="O114" s="195">
        <f>ROUND(E114*N114,2)</f>
        <v>0</v>
      </c>
      <c r="P114" s="195">
        <v>0</v>
      </c>
      <c r="Q114" s="195">
        <f>ROUND(E114*P114,2)</f>
        <v>0</v>
      </c>
      <c r="R114" s="195" t="s">
        <v>309</v>
      </c>
      <c r="S114" s="195" t="s">
        <v>158</v>
      </c>
      <c r="T114" s="195">
        <v>0</v>
      </c>
      <c r="U114" s="196">
        <f>ROUND(E114*T114,2)</f>
        <v>0</v>
      </c>
      <c r="V114" s="195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 t="s">
        <v>302</v>
      </c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</row>
    <row r="115" spans="1:60">
      <c r="A115" s="178" t="s">
        <v>143</v>
      </c>
      <c r="B115" s="183" t="s">
        <v>99</v>
      </c>
      <c r="C115" s="212" t="s">
        <v>100</v>
      </c>
      <c r="D115" s="185"/>
      <c r="E115" s="189"/>
      <c r="F115" s="197"/>
      <c r="G115" s="197">
        <f>SUMIF(AG116:AG120,"&lt;&gt;NOR",G116:G120)</f>
        <v>0</v>
      </c>
      <c r="H115" s="197"/>
      <c r="I115" s="197">
        <f>SUM(I116:I120)</f>
        <v>0</v>
      </c>
      <c r="J115" s="197"/>
      <c r="K115" s="197">
        <f>SUM(K116:K120)</f>
        <v>0</v>
      </c>
      <c r="L115" s="197"/>
      <c r="M115" s="197">
        <f>SUM(M116:M120)</f>
        <v>0</v>
      </c>
      <c r="N115" s="197"/>
      <c r="O115" s="197">
        <f>SUM(O116:O120)</f>
        <v>0</v>
      </c>
      <c r="P115" s="197"/>
      <c r="Q115" s="197">
        <f>SUM(Q116:Q120)</f>
        <v>0</v>
      </c>
      <c r="R115" s="197"/>
      <c r="S115" s="197"/>
      <c r="T115" s="197"/>
      <c r="U115" s="198">
        <f>SUM(U116:U120)</f>
        <v>0</v>
      </c>
      <c r="V115" s="197"/>
      <c r="AG115" t="s">
        <v>144</v>
      </c>
    </row>
    <row r="116" spans="1:60" outlineLevel="1">
      <c r="A116" s="172">
        <v>53</v>
      </c>
      <c r="B116" s="182" t="s">
        <v>314</v>
      </c>
      <c r="C116" s="211" t="s">
        <v>315</v>
      </c>
      <c r="D116" s="184" t="s">
        <v>156</v>
      </c>
      <c r="E116" s="188">
        <v>1</v>
      </c>
      <c r="F116" s="194"/>
      <c r="G116" s="195">
        <f>ROUND(E116*F116,2)</f>
        <v>0</v>
      </c>
      <c r="H116" s="194"/>
      <c r="I116" s="195">
        <f>ROUND(E116*H116,2)</f>
        <v>0</v>
      </c>
      <c r="J116" s="194"/>
      <c r="K116" s="195">
        <f>ROUND(E116*J116,2)</f>
        <v>0</v>
      </c>
      <c r="L116" s="195">
        <v>15</v>
      </c>
      <c r="M116" s="195">
        <f>G116*(1+L116/100)</f>
        <v>0</v>
      </c>
      <c r="N116" s="195">
        <v>0</v>
      </c>
      <c r="O116" s="195">
        <f>ROUND(E116*N116,2)</f>
        <v>0</v>
      </c>
      <c r="P116" s="195">
        <v>0</v>
      </c>
      <c r="Q116" s="195">
        <f>ROUND(E116*P116,2)</f>
        <v>0</v>
      </c>
      <c r="R116" s="195"/>
      <c r="S116" s="195" t="s">
        <v>148</v>
      </c>
      <c r="T116" s="195">
        <v>0</v>
      </c>
      <c r="U116" s="196">
        <f>ROUND(E116*T116,2)</f>
        <v>0</v>
      </c>
      <c r="V116" s="195"/>
      <c r="W116" s="171"/>
      <c r="X116" s="171"/>
      <c r="Y116" s="171"/>
      <c r="Z116" s="171"/>
      <c r="AA116" s="171"/>
      <c r="AB116" s="171"/>
      <c r="AC116" s="171"/>
      <c r="AD116" s="171"/>
      <c r="AE116" s="171"/>
      <c r="AF116" s="171"/>
      <c r="AG116" s="171" t="s">
        <v>159</v>
      </c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</row>
    <row r="117" spans="1:60" outlineLevel="1">
      <c r="A117" s="172">
        <v>54</v>
      </c>
      <c r="B117" s="182" t="s">
        <v>316</v>
      </c>
      <c r="C117" s="211" t="s">
        <v>317</v>
      </c>
      <c r="D117" s="184" t="s">
        <v>156</v>
      </c>
      <c r="E117" s="188">
        <v>1</v>
      </c>
      <c r="F117" s="194"/>
      <c r="G117" s="195">
        <f>ROUND(E117*F117,2)</f>
        <v>0</v>
      </c>
      <c r="H117" s="194"/>
      <c r="I117" s="195">
        <f>ROUND(E117*H117,2)</f>
        <v>0</v>
      </c>
      <c r="J117" s="194"/>
      <c r="K117" s="195">
        <f>ROUND(E117*J117,2)</f>
        <v>0</v>
      </c>
      <c r="L117" s="195">
        <v>15</v>
      </c>
      <c r="M117" s="195">
        <f>G117*(1+L117/100)</f>
        <v>0</v>
      </c>
      <c r="N117" s="195">
        <v>0</v>
      </c>
      <c r="O117" s="195">
        <f>ROUND(E117*N117,2)</f>
        <v>0</v>
      </c>
      <c r="P117" s="195">
        <v>0</v>
      </c>
      <c r="Q117" s="195">
        <f>ROUND(E117*P117,2)</f>
        <v>0</v>
      </c>
      <c r="R117" s="195"/>
      <c r="S117" s="195" t="s">
        <v>148</v>
      </c>
      <c r="T117" s="195">
        <v>0</v>
      </c>
      <c r="U117" s="196">
        <f>ROUND(E117*T117,2)</f>
        <v>0</v>
      </c>
      <c r="V117" s="195"/>
      <c r="W117" s="171"/>
      <c r="X117" s="171"/>
      <c r="Y117" s="171"/>
      <c r="Z117" s="171"/>
      <c r="AA117" s="171"/>
      <c r="AB117" s="171"/>
      <c r="AC117" s="171"/>
      <c r="AD117" s="171"/>
      <c r="AE117" s="171"/>
      <c r="AF117" s="171"/>
      <c r="AG117" s="171" t="s">
        <v>159</v>
      </c>
      <c r="AH117" s="171"/>
      <c r="AI117" s="171"/>
      <c r="AJ117" s="171"/>
      <c r="AK117" s="171"/>
      <c r="AL117" s="171"/>
      <c r="AM117" s="171"/>
      <c r="AN117" s="171"/>
      <c r="AO117" s="171"/>
      <c r="AP117" s="171"/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/>
      <c r="BF117" s="171"/>
      <c r="BG117" s="171"/>
      <c r="BH117" s="171"/>
    </row>
    <row r="118" spans="1:60" outlineLevel="1">
      <c r="A118" s="172">
        <v>55</v>
      </c>
      <c r="B118" s="182" t="s">
        <v>318</v>
      </c>
      <c r="C118" s="211" t="s">
        <v>319</v>
      </c>
      <c r="D118" s="184" t="s">
        <v>156</v>
      </c>
      <c r="E118" s="188">
        <v>1</v>
      </c>
      <c r="F118" s="194"/>
      <c r="G118" s="195">
        <f>ROUND(E118*F118,2)</f>
        <v>0</v>
      </c>
      <c r="H118" s="194"/>
      <c r="I118" s="195">
        <f>ROUND(E118*H118,2)</f>
        <v>0</v>
      </c>
      <c r="J118" s="194"/>
      <c r="K118" s="195">
        <f>ROUND(E118*J118,2)</f>
        <v>0</v>
      </c>
      <c r="L118" s="195">
        <v>15</v>
      </c>
      <c r="M118" s="195">
        <f>G118*(1+L118/100)</f>
        <v>0</v>
      </c>
      <c r="N118" s="195">
        <v>0</v>
      </c>
      <c r="O118" s="195">
        <f>ROUND(E118*N118,2)</f>
        <v>0</v>
      </c>
      <c r="P118" s="195">
        <v>0</v>
      </c>
      <c r="Q118" s="195">
        <f>ROUND(E118*P118,2)</f>
        <v>0</v>
      </c>
      <c r="R118" s="195"/>
      <c r="S118" s="195" t="s">
        <v>148</v>
      </c>
      <c r="T118" s="195">
        <v>0</v>
      </c>
      <c r="U118" s="196">
        <f>ROUND(E118*T118,2)</f>
        <v>0</v>
      </c>
      <c r="V118" s="195"/>
      <c r="W118" s="171"/>
      <c r="X118" s="171"/>
      <c r="Y118" s="171"/>
      <c r="Z118" s="171"/>
      <c r="AA118" s="171"/>
      <c r="AB118" s="171"/>
      <c r="AC118" s="171"/>
      <c r="AD118" s="171"/>
      <c r="AE118" s="171"/>
      <c r="AF118" s="171"/>
      <c r="AG118" s="171" t="s">
        <v>159</v>
      </c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</row>
    <row r="119" spans="1:60" outlineLevel="1">
      <c r="A119" s="172">
        <v>56</v>
      </c>
      <c r="B119" s="182" t="s">
        <v>320</v>
      </c>
      <c r="C119" s="211" t="s">
        <v>321</v>
      </c>
      <c r="D119" s="184" t="s">
        <v>156</v>
      </c>
      <c r="E119" s="188">
        <v>1</v>
      </c>
      <c r="F119" s="194"/>
      <c r="G119" s="195">
        <f>ROUND(E119*F119,2)</f>
        <v>0</v>
      </c>
      <c r="H119" s="194"/>
      <c r="I119" s="195">
        <f>ROUND(E119*H119,2)</f>
        <v>0</v>
      </c>
      <c r="J119" s="194"/>
      <c r="K119" s="195">
        <f>ROUND(E119*J119,2)</f>
        <v>0</v>
      </c>
      <c r="L119" s="195">
        <v>15</v>
      </c>
      <c r="M119" s="195">
        <f>G119*(1+L119/100)</f>
        <v>0</v>
      </c>
      <c r="N119" s="195">
        <v>0</v>
      </c>
      <c r="O119" s="195">
        <f>ROUND(E119*N119,2)</f>
        <v>0</v>
      </c>
      <c r="P119" s="195">
        <v>0</v>
      </c>
      <c r="Q119" s="195">
        <f>ROUND(E119*P119,2)</f>
        <v>0</v>
      </c>
      <c r="R119" s="195"/>
      <c r="S119" s="195" t="s">
        <v>148</v>
      </c>
      <c r="T119" s="195">
        <v>0</v>
      </c>
      <c r="U119" s="196">
        <f>ROUND(E119*T119,2)</f>
        <v>0</v>
      </c>
      <c r="V119" s="195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 t="s">
        <v>159</v>
      </c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</row>
    <row r="120" spans="1:60" outlineLevel="1">
      <c r="A120" s="172">
        <v>57</v>
      </c>
      <c r="B120" s="182" t="s">
        <v>322</v>
      </c>
      <c r="C120" s="211" t="s">
        <v>323</v>
      </c>
      <c r="D120" s="184" t="s">
        <v>156</v>
      </c>
      <c r="E120" s="188">
        <v>1</v>
      </c>
      <c r="F120" s="194"/>
      <c r="G120" s="195">
        <f>ROUND(E120*F120,2)</f>
        <v>0</v>
      </c>
      <c r="H120" s="194"/>
      <c r="I120" s="195">
        <f>ROUND(E120*H120,2)</f>
        <v>0</v>
      </c>
      <c r="J120" s="194"/>
      <c r="K120" s="195">
        <f>ROUND(E120*J120,2)</f>
        <v>0</v>
      </c>
      <c r="L120" s="195">
        <v>15</v>
      </c>
      <c r="M120" s="195">
        <f>G120*(1+L120/100)</f>
        <v>0</v>
      </c>
      <c r="N120" s="195">
        <v>0</v>
      </c>
      <c r="O120" s="195">
        <f>ROUND(E120*N120,2)</f>
        <v>0</v>
      </c>
      <c r="P120" s="195">
        <v>0</v>
      </c>
      <c r="Q120" s="195">
        <f>ROUND(E120*P120,2)</f>
        <v>0</v>
      </c>
      <c r="R120" s="195"/>
      <c r="S120" s="195" t="s">
        <v>148</v>
      </c>
      <c r="T120" s="195">
        <v>0</v>
      </c>
      <c r="U120" s="196">
        <f>ROUND(E120*T120,2)</f>
        <v>0</v>
      </c>
      <c r="V120" s="195"/>
      <c r="W120" s="171"/>
      <c r="X120" s="171"/>
      <c r="Y120" s="171"/>
      <c r="Z120" s="171"/>
      <c r="AA120" s="171"/>
      <c r="AB120" s="171"/>
      <c r="AC120" s="171"/>
      <c r="AD120" s="171"/>
      <c r="AE120" s="171"/>
      <c r="AF120" s="171"/>
      <c r="AG120" s="171" t="s">
        <v>159</v>
      </c>
      <c r="AH120" s="171"/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</row>
    <row r="121" spans="1:60">
      <c r="A121" s="178" t="s">
        <v>143</v>
      </c>
      <c r="B121" s="183" t="s">
        <v>103</v>
      </c>
      <c r="C121" s="212" t="s">
        <v>104</v>
      </c>
      <c r="D121" s="185"/>
      <c r="E121" s="189"/>
      <c r="F121" s="197"/>
      <c r="G121" s="197">
        <f>SUMIF(AG122:AG137,"&lt;&gt;NOR",G122:G137)</f>
        <v>0</v>
      </c>
      <c r="H121" s="197"/>
      <c r="I121" s="197">
        <f>SUM(I122:I137)</f>
        <v>0</v>
      </c>
      <c r="J121" s="197"/>
      <c r="K121" s="197">
        <f>SUM(K122:K137)</f>
        <v>0</v>
      </c>
      <c r="L121" s="197"/>
      <c r="M121" s="197">
        <f>SUM(M122:M137)</f>
        <v>0</v>
      </c>
      <c r="N121" s="197"/>
      <c r="O121" s="197">
        <f>SUM(O122:O137)</f>
        <v>0.39</v>
      </c>
      <c r="P121" s="197"/>
      <c r="Q121" s="197">
        <f>SUM(Q122:Q137)</f>
        <v>0</v>
      </c>
      <c r="R121" s="197"/>
      <c r="S121" s="197"/>
      <c r="T121" s="197"/>
      <c r="U121" s="198">
        <f>SUM(U122:U137)</f>
        <v>36.590000000000003</v>
      </c>
      <c r="V121" s="197"/>
      <c r="AG121" t="s">
        <v>144</v>
      </c>
    </row>
    <row r="122" spans="1:60" outlineLevel="1">
      <c r="A122" s="172">
        <v>58</v>
      </c>
      <c r="B122" s="182" t="s">
        <v>324</v>
      </c>
      <c r="C122" s="211" t="s">
        <v>325</v>
      </c>
      <c r="D122" s="184" t="s">
        <v>156</v>
      </c>
      <c r="E122" s="188">
        <v>6</v>
      </c>
      <c r="F122" s="194"/>
      <c r="G122" s="195">
        <f t="shared" ref="G122:G137" si="0">ROUND(E122*F122,2)</f>
        <v>0</v>
      </c>
      <c r="H122" s="194"/>
      <c r="I122" s="195">
        <f t="shared" ref="I122:I137" si="1">ROUND(E122*H122,2)</f>
        <v>0</v>
      </c>
      <c r="J122" s="194"/>
      <c r="K122" s="195">
        <f t="shared" ref="K122:K137" si="2">ROUND(E122*J122,2)</f>
        <v>0</v>
      </c>
      <c r="L122" s="195">
        <v>15</v>
      </c>
      <c r="M122" s="195">
        <f t="shared" ref="M122:M137" si="3">G122*(1+L122/100)</f>
        <v>0</v>
      </c>
      <c r="N122" s="195">
        <v>2.0000000000000002E-5</v>
      </c>
      <c r="O122" s="195">
        <f t="shared" ref="O122:O137" si="4">ROUND(E122*N122,2)</f>
        <v>0</v>
      </c>
      <c r="P122" s="195">
        <v>0</v>
      </c>
      <c r="Q122" s="195">
        <f t="shared" ref="Q122:Q137" si="5">ROUND(E122*P122,2)</f>
        <v>0</v>
      </c>
      <c r="R122" s="195" t="s">
        <v>277</v>
      </c>
      <c r="S122" s="195" t="s">
        <v>158</v>
      </c>
      <c r="T122" s="195">
        <v>4.0199999999999996</v>
      </c>
      <c r="U122" s="196">
        <f t="shared" ref="U122:U137" si="6">ROUND(E122*T122,2)</f>
        <v>24.12</v>
      </c>
      <c r="V122" s="195"/>
      <c r="W122" s="171"/>
      <c r="X122" s="171"/>
      <c r="Y122" s="171"/>
      <c r="Z122" s="171"/>
      <c r="AA122" s="171"/>
      <c r="AB122" s="171"/>
      <c r="AC122" s="171"/>
      <c r="AD122" s="171"/>
      <c r="AE122" s="171"/>
      <c r="AF122" s="171"/>
      <c r="AG122" s="171" t="s">
        <v>159</v>
      </c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</row>
    <row r="123" spans="1:60" outlineLevel="1">
      <c r="A123" s="172">
        <v>59</v>
      </c>
      <c r="B123" s="182" t="s">
        <v>326</v>
      </c>
      <c r="C123" s="211" t="s">
        <v>327</v>
      </c>
      <c r="D123" s="184" t="s">
        <v>156</v>
      </c>
      <c r="E123" s="188">
        <v>5</v>
      </c>
      <c r="F123" s="194"/>
      <c r="G123" s="195">
        <f t="shared" si="0"/>
        <v>0</v>
      </c>
      <c r="H123" s="194"/>
      <c r="I123" s="195">
        <f t="shared" si="1"/>
        <v>0</v>
      </c>
      <c r="J123" s="194"/>
      <c r="K123" s="195">
        <f t="shared" si="2"/>
        <v>0</v>
      </c>
      <c r="L123" s="195">
        <v>15</v>
      </c>
      <c r="M123" s="195">
        <f t="shared" si="3"/>
        <v>0</v>
      </c>
      <c r="N123" s="195">
        <v>0</v>
      </c>
      <c r="O123" s="195">
        <f t="shared" si="4"/>
        <v>0</v>
      </c>
      <c r="P123" s="195">
        <v>0</v>
      </c>
      <c r="Q123" s="195">
        <f t="shared" si="5"/>
        <v>0</v>
      </c>
      <c r="R123" s="195" t="s">
        <v>277</v>
      </c>
      <c r="S123" s="195" t="s">
        <v>158</v>
      </c>
      <c r="T123" s="195">
        <v>0</v>
      </c>
      <c r="U123" s="196">
        <f t="shared" si="6"/>
        <v>0</v>
      </c>
      <c r="V123" s="195"/>
      <c r="W123" s="171"/>
      <c r="X123" s="171"/>
      <c r="Y123" s="171"/>
      <c r="Z123" s="171"/>
      <c r="AA123" s="171"/>
      <c r="AB123" s="171"/>
      <c r="AC123" s="171"/>
      <c r="AD123" s="171"/>
      <c r="AE123" s="171"/>
      <c r="AF123" s="171"/>
      <c r="AG123" s="171" t="s">
        <v>328</v>
      </c>
      <c r="AH123" s="171"/>
      <c r="AI123" s="171"/>
      <c r="AJ123" s="171"/>
      <c r="AK123" s="171"/>
      <c r="AL123" s="171"/>
      <c r="AM123" s="171"/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171"/>
      <c r="BF123" s="171"/>
      <c r="BG123" s="171"/>
      <c r="BH123" s="171"/>
    </row>
    <row r="124" spans="1:60" outlineLevel="1">
      <c r="A124" s="172">
        <v>60</v>
      </c>
      <c r="B124" s="182" t="s">
        <v>329</v>
      </c>
      <c r="C124" s="211" t="s">
        <v>330</v>
      </c>
      <c r="D124" s="184" t="s">
        <v>147</v>
      </c>
      <c r="E124" s="188">
        <v>1</v>
      </c>
      <c r="F124" s="194"/>
      <c r="G124" s="195">
        <f t="shared" si="0"/>
        <v>0</v>
      </c>
      <c r="H124" s="194"/>
      <c r="I124" s="195">
        <f t="shared" si="1"/>
        <v>0</v>
      </c>
      <c r="J124" s="194"/>
      <c r="K124" s="195">
        <f t="shared" si="2"/>
        <v>0</v>
      </c>
      <c r="L124" s="195">
        <v>15</v>
      </c>
      <c r="M124" s="195">
        <f t="shared" si="3"/>
        <v>0</v>
      </c>
      <c r="N124" s="195">
        <v>0</v>
      </c>
      <c r="O124" s="195">
        <f t="shared" si="4"/>
        <v>0</v>
      </c>
      <c r="P124" s="195">
        <v>0</v>
      </c>
      <c r="Q124" s="195">
        <f t="shared" si="5"/>
        <v>0</v>
      </c>
      <c r="R124" s="195"/>
      <c r="S124" s="195" t="s">
        <v>148</v>
      </c>
      <c r="T124" s="195">
        <v>0</v>
      </c>
      <c r="U124" s="196">
        <f t="shared" si="6"/>
        <v>0</v>
      </c>
      <c r="V124" s="195"/>
      <c r="W124" s="171"/>
      <c r="X124" s="171"/>
      <c r="Y124" s="171"/>
      <c r="Z124" s="171"/>
      <c r="AA124" s="171"/>
      <c r="AB124" s="171"/>
      <c r="AC124" s="171"/>
      <c r="AD124" s="171"/>
      <c r="AE124" s="171"/>
      <c r="AF124" s="171"/>
      <c r="AG124" s="171" t="s">
        <v>328</v>
      </c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</row>
    <row r="125" spans="1:60" ht="22.5" outlineLevel="1">
      <c r="A125" s="172">
        <v>61</v>
      </c>
      <c r="B125" s="182" t="s">
        <v>331</v>
      </c>
      <c r="C125" s="211" t="s">
        <v>332</v>
      </c>
      <c r="D125" s="184" t="s">
        <v>156</v>
      </c>
      <c r="E125" s="188">
        <v>1</v>
      </c>
      <c r="F125" s="194"/>
      <c r="G125" s="195">
        <f t="shared" si="0"/>
        <v>0</v>
      </c>
      <c r="H125" s="194"/>
      <c r="I125" s="195">
        <f t="shared" si="1"/>
        <v>0</v>
      </c>
      <c r="J125" s="194"/>
      <c r="K125" s="195">
        <f t="shared" si="2"/>
        <v>0</v>
      </c>
      <c r="L125" s="195">
        <v>15</v>
      </c>
      <c r="M125" s="195">
        <f t="shared" si="3"/>
        <v>0</v>
      </c>
      <c r="N125" s="195">
        <v>0</v>
      </c>
      <c r="O125" s="195">
        <f t="shared" si="4"/>
        <v>0</v>
      </c>
      <c r="P125" s="195">
        <v>0</v>
      </c>
      <c r="Q125" s="195">
        <f t="shared" si="5"/>
        <v>0</v>
      </c>
      <c r="R125" s="195"/>
      <c r="S125" s="195" t="s">
        <v>148</v>
      </c>
      <c r="T125" s="195">
        <v>0</v>
      </c>
      <c r="U125" s="196">
        <f t="shared" si="6"/>
        <v>0</v>
      </c>
      <c r="V125" s="195"/>
      <c r="W125" s="171"/>
      <c r="X125" s="171"/>
      <c r="Y125" s="171"/>
      <c r="Z125" s="171"/>
      <c r="AA125" s="171"/>
      <c r="AB125" s="171"/>
      <c r="AC125" s="171"/>
      <c r="AD125" s="171"/>
      <c r="AE125" s="171"/>
      <c r="AF125" s="171"/>
      <c r="AG125" s="171" t="s">
        <v>159</v>
      </c>
      <c r="AH125" s="171"/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</row>
    <row r="126" spans="1:60" outlineLevel="1">
      <c r="A126" s="172">
        <v>62</v>
      </c>
      <c r="B126" s="182" t="s">
        <v>333</v>
      </c>
      <c r="C126" s="211" t="s">
        <v>334</v>
      </c>
      <c r="D126" s="184" t="s">
        <v>156</v>
      </c>
      <c r="E126" s="188">
        <v>1</v>
      </c>
      <c r="F126" s="194"/>
      <c r="G126" s="195">
        <f t="shared" si="0"/>
        <v>0</v>
      </c>
      <c r="H126" s="194"/>
      <c r="I126" s="195">
        <f t="shared" si="1"/>
        <v>0</v>
      </c>
      <c r="J126" s="194"/>
      <c r="K126" s="195">
        <f t="shared" si="2"/>
        <v>0</v>
      </c>
      <c r="L126" s="195">
        <v>15</v>
      </c>
      <c r="M126" s="195">
        <f t="shared" si="3"/>
        <v>0</v>
      </c>
      <c r="N126" s="195">
        <v>0.161</v>
      </c>
      <c r="O126" s="195">
        <f t="shared" si="4"/>
        <v>0.16</v>
      </c>
      <c r="P126" s="195">
        <v>0</v>
      </c>
      <c r="Q126" s="195">
        <f t="shared" si="5"/>
        <v>0</v>
      </c>
      <c r="R126" s="195" t="s">
        <v>293</v>
      </c>
      <c r="S126" s="195" t="s">
        <v>158</v>
      </c>
      <c r="T126" s="195">
        <v>12.47296</v>
      </c>
      <c r="U126" s="196">
        <f t="shared" si="6"/>
        <v>12.47</v>
      </c>
      <c r="V126" s="195"/>
      <c r="W126" s="171"/>
      <c r="X126" s="171"/>
      <c r="Y126" s="171"/>
      <c r="Z126" s="171"/>
      <c r="AA126" s="171"/>
      <c r="AB126" s="171"/>
      <c r="AC126" s="171"/>
      <c r="AD126" s="171"/>
      <c r="AE126" s="171"/>
      <c r="AF126" s="171"/>
      <c r="AG126" s="171" t="s">
        <v>305</v>
      </c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171"/>
      <c r="BF126" s="171"/>
      <c r="BG126" s="171"/>
      <c r="BH126" s="171"/>
    </row>
    <row r="127" spans="1:60" outlineLevel="1">
      <c r="A127" s="172">
        <v>63</v>
      </c>
      <c r="B127" s="182" t="s">
        <v>335</v>
      </c>
      <c r="C127" s="211" t="s">
        <v>336</v>
      </c>
      <c r="D127" s="184" t="s">
        <v>156</v>
      </c>
      <c r="E127" s="188">
        <v>5</v>
      </c>
      <c r="F127" s="194"/>
      <c r="G127" s="195">
        <f t="shared" si="0"/>
        <v>0</v>
      </c>
      <c r="H127" s="194"/>
      <c r="I127" s="195">
        <f t="shared" si="1"/>
        <v>0</v>
      </c>
      <c r="J127" s="194"/>
      <c r="K127" s="195">
        <f t="shared" si="2"/>
        <v>0</v>
      </c>
      <c r="L127" s="195">
        <v>15</v>
      </c>
      <c r="M127" s="195">
        <f t="shared" si="3"/>
        <v>0</v>
      </c>
      <c r="N127" s="195">
        <v>8.0000000000000004E-4</v>
      </c>
      <c r="O127" s="195">
        <f t="shared" si="4"/>
        <v>0</v>
      </c>
      <c r="P127" s="195">
        <v>0</v>
      </c>
      <c r="Q127" s="195">
        <f t="shared" si="5"/>
        <v>0</v>
      </c>
      <c r="R127" s="195" t="s">
        <v>219</v>
      </c>
      <c r="S127" s="195" t="s">
        <v>158</v>
      </c>
      <c r="T127" s="195">
        <v>0</v>
      </c>
      <c r="U127" s="196">
        <f t="shared" si="6"/>
        <v>0</v>
      </c>
      <c r="V127" s="195"/>
      <c r="W127" s="171"/>
      <c r="X127" s="171"/>
      <c r="Y127" s="171"/>
      <c r="Z127" s="171"/>
      <c r="AA127" s="171"/>
      <c r="AB127" s="171"/>
      <c r="AC127" s="171"/>
      <c r="AD127" s="171"/>
      <c r="AE127" s="171"/>
      <c r="AF127" s="171"/>
      <c r="AG127" s="171" t="s">
        <v>337</v>
      </c>
      <c r="AH127" s="171"/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</row>
    <row r="128" spans="1:60" ht="22.5" outlineLevel="1">
      <c r="A128" s="172">
        <v>64</v>
      </c>
      <c r="B128" s="182" t="s">
        <v>338</v>
      </c>
      <c r="C128" s="211" t="s">
        <v>339</v>
      </c>
      <c r="D128" s="184" t="s">
        <v>156</v>
      </c>
      <c r="E128" s="188">
        <v>1</v>
      </c>
      <c r="F128" s="194"/>
      <c r="G128" s="195">
        <f t="shared" si="0"/>
        <v>0</v>
      </c>
      <c r="H128" s="194"/>
      <c r="I128" s="195">
        <f t="shared" si="1"/>
        <v>0</v>
      </c>
      <c r="J128" s="194"/>
      <c r="K128" s="195">
        <f t="shared" si="2"/>
        <v>0</v>
      </c>
      <c r="L128" s="195">
        <v>15</v>
      </c>
      <c r="M128" s="195">
        <f t="shared" si="3"/>
        <v>0</v>
      </c>
      <c r="N128" s="195">
        <v>1.4999999999999999E-2</v>
      </c>
      <c r="O128" s="195">
        <f t="shared" si="4"/>
        <v>0.02</v>
      </c>
      <c r="P128" s="195">
        <v>0</v>
      </c>
      <c r="Q128" s="195">
        <f t="shared" si="5"/>
        <v>0</v>
      </c>
      <c r="R128" s="195" t="s">
        <v>219</v>
      </c>
      <c r="S128" s="195" t="s">
        <v>158</v>
      </c>
      <c r="T128" s="195">
        <v>0</v>
      </c>
      <c r="U128" s="196">
        <f t="shared" si="6"/>
        <v>0</v>
      </c>
      <c r="V128" s="195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 t="s">
        <v>340</v>
      </c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</row>
    <row r="129" spans="1:60" ht="22.5" outlineLevel="1">
      <c r="A129" s="172">
        <v>65</v>
      </c>
      <c r="B129" s="182" t="s">
        <v>341</v>
      </c>
      <c r="C129" s="211" t="s">
        <v>342</v>
      </c>
      <c r="D129" s="184" t="s">
        <v>156</v>
      </c>
      <c r="E129" s="188">
        <v>1</v>
      </c>
      <c r="F129" s="194"/>
      <c r="G129" s="195">
        <f t="shared" si="0"/>
        <v>0</v>
      </c>
      <c r="H129" s="194"/>
      <c r="I129" s="195">
        <f t="shared" si="1"/>
        <v>0</v>
      </c>
      <c r="J129" s="194"/>
      <c r="K129" s="195">
        <f t="shared" si="2"/>
        <v>0</v>
      </c>
      <c r="L129" s="195">
        <v>15</v>
      </c>
      <c r="M129" s="195">
        <f t="shared" si="3"/>
        <v>0</v>
      </c>
      <c r="N129" s="195">
        <v>1.7000000000000001E-2</v>
      </c>
      <c r="O129" s="195">
        <f t="shared" si="4"/>
        <v>0.02</v>
      </c>
      <c r="P129" s="195">
        <v>0</v>
      </c>
      <c r="Q129" s="195">
        <f t="shared" si="5"/>
        <v>0</v>
      </c>
      <c r="R129" s="195" t="s">
        <v>219</v>
      </c>
      <c r="S129" s="195" t="s">
        <v>158</v>
      </c>
      <c r="T129" s="195">
        <v>0</v>
      </c>
      <c r="U129" s="196">
        <f t="shared" si="6"/>
        <v>0</v>
      </c>
      <c r="V129" s="195"/>
      <c r="W129" s="171"/>
      <c r="X129" s="171"/>
      <c r="Y129" s="171"/>
      <c r="Z129" s="171"/>
      <c r="AA129" s="171"/>
      <c r="AB129" s="171"/>
      <c r="AC129" s="171"/>
      <c r="AD129" s="171"/>
      <c r="AE129" s="171"/>
      <c r="AF129" s="171"/>
      <c r="AG129" s="171" t="s">
        <v>340</v>
      </c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</row>
    <row r="130" spans="1:60" ht="22.5" outlineLevel="1">
      <c r="A130" s="172">
        <v>66</v>
      </c>
      <c r="B130" s="182" t="s">
        <v>343</v>
      </c>
      <c r="C130" s="211" t="s">
        <v>344</v>
      </c>
      <c r="D130" s="184" t="s">
        <v>156</v>
      </c>
      <c r="E130" s="188">
        <v>1</v>
      </c>
      <c r="F130" s="194"/>
      <c r="G130" s="195">
        <f t="shared" si="0"/>
        <v>0</v>
      </c>
      <c r="H130" s="194"/>
      <c r="I130" s="195">
        <f t="shared" si="1"/>
        <v>0</v>
      </c>
      <c r="J130" s="194"/>
      <c r="K130" s="195">
        <f t="shared" si="2"/>
        <v>0</v>
      </c>
      <c r="L130" s="195">
        <v>15</v>
      </c>
      <c r="M130" s="195">
        <f t="shared" si="3"/>
        <v>0</v>
      </c>
      <c r="N130" s="195">
        <v>2.1000000000000001E-2</v>
      </c>
      <c r="O130" s="195">
        <f t="shared" si="4"/>
        <v>0.02</v>
      </c>
      <c r="P130" s="195">
        <v>0</v>
      </c>
      <c r="Q130" s="195">
        <f t="shared" si="5"/>
        <v>0</v>
      </c>
      <c r="R130" s="195" t="s">
        <v>219</v>
      </c>
      <c r="S130" s="195" t="s">
        <v>158</v>
      </c>
      <c r="T130" s="195">
        <v>0</v>
      </c>
      <c r="U130" s="196">
        <f t="shared" si="6"/>
        <v>0</v>
      </c>
      <c r="V130" s="195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1" t="s">
        <v>340</v>
      </c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</row>
    <row r="131" spans="1:60" ht="22.5" outlineLevel="1">
      <c r="A131" s="172">
        <v>67</v>
      </c>
      <c r="B131" s="182" t="s">
        <v>345</v>
      </c>
      <c r="C131" s="211" t="s">
        <v>346</v>
      </c>
      <c r="D131" s="184" t="s">
        <v>156</v>
      </c>
      <c r="E131" s="188">
        <v>2</v>
      </c>
      <c r="F131" s="194"/>
      <c r="G131" s="195">
        <f t="shared" si="0"/>
        <v>0</v>
      </c>
      <c r="H131" s="194"/>
      <c r="I131" s="195">
        <f t="shared" si="1"/>
        <v>0</v>
      </c>
      <c r="J131" s="194"/>
      <c r="K131" s="195">
        <f t="shared" si="2"/>
        <v>0</v>
      </c>
      <c r="L131" s="195">
        <v>15</v>
      </c>
      <c r="M131" s="195">
        <f t="shared" si="3"/>
        <v>0</v>
      </c>
      <c r="N131" s="195">
        <v>1.4999999999999999E-2</v>
      </c>
      <c r="O131" s="195">
        <f t="shared" si="4"/>
        <v>0.03</v>
      </c>
      <c r="P131" s="195">
        <v>0</v>
      </c>
      <c r="Q131" s="195">
        <f t="shared" si="5"/>
        <v>0</v>
      </c>
      <c r="R131" s="195" t="s">
        <v>219</v>
      </c>
      <c r="S131" s="195" t="s">
        <v>158</v>
      </c>
      <c r="T131" s="195">
        <v>0</v>
      </c>
      <c r="U131" s="196">
        <f t="shared" si="6"/>
        <v>0</v>
      </c>
      <c r="V131" s="195"/>
      <c r="W131" s="171"/>
      <c r="X131" s="171"/>
      <c r="Y131" s="171"/>
      <c r="Z131" s="171"/>
      <c r="AA131" s="171"/>
      <c r="AB131" s="171"/>
      <c r="AC131" s="171"/>
      <c r="AD131" s="171"/>
      <c r="AE131" s="171"/>
      <c r="AF131" s="171"/>
      <c r="AG131" s="171" t="s">
        <v>340</v>
      </c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</row>
    <row r="132" spans="1:60" ht="22.5" outlineLevel="1">
      <c r="A132" s="172">
        <v>68</v>
      </c>
      <c r="B132" s="182" t="s">
        <v>347</v>
      </c>
      <c r="C132" s="211" t="s">
        <v>348</v>
      </c>
      <c r="D132" s="184" t="s">
        <v>156</v>
      </c>
      <c r="E132" s="188">
        <v>1</v>
      </c>
      <c r="F132" s="194"/>
      <c r="G132" s="195">
        <f t="shared" si="0"/>
        <v>0</v>
      </c>
      <c r="H132" s="194"/>
      <c r="I132" s="195">
        <f t="shared" si="1"/>
        <v>0</v>
      </c>
      <c r="J132" s="194"/>
      <c r="K132" s="195">
        <f t="shared" si="2"/>
        <v>0</v>
      </c>
      <c r="L132" s="195">
        <v>15</v>
      </c>
      <c r="M132" s="195">
        <f t="shared" si="3"/>
        <v>0</v>
      </c>
      <c r="N132" s="195">
        <v>2.1999999999999999E-2</v>
      </c>
      <c r="O132" s="195">
        <f t="shared" si="4"/>
        <v>0.02</v>
      </c>
      <c r="P132" s="195">
        <v>0</v>
      </c>
      <c r="Q132" s="195">
        <f t="shared" si="5"/>
        <v>0</v>
      </c>
      <c r="R132" s="195" t="s">
        <v>219</v>
      </c>
      <c r="S132" s="195" t="s">
        <v>158</v>
      </c>
      <c r="T132" s="195">
        <v>0</v>
      </c>
      <c r="U132" s="196">
        <f t="shared" si="6"/>
        <v>0</v>
      </c>
      <c r="V132" s="195"/>
      <c r="W132" s="171"/>
      <c r="X132" s="171"/>
      <c r="Y132" s="171"/>
      <c r="Z132" s="171"/>
      <c r="AA132" s="171"/>
      <c r="AB132" s="171"/>
      <c r="AC132" s="171"/>
      <c r="AD132" s="171"/>
      <c r="AE132" s="171"/>
      <c r="AF132" s="171"/>
      <c r="AG132" s="171" t="s">
        <v>340</v>
      </c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71"/>
      <c r="BF132" s="171"/>
      <c r="BG132" s="171"/>
      <c r="BH132" s="171"/>
    </row>
    <row r="133" spans="1:60" ht="22.5" outlineLevel="1">
      <c r="A133" s="172">
        <v>69</v>
      </c>
      <c r="B133" s="182" t="s">
        <v>349</v>
      </c>
      <c r="C133" s="211" t="s">
        <v>350</v>
      </c>
      <c r="D133" s="184" t="s">
        <v>156</v>
      </c>
      <c r="E133" s="188">
        <v>1</v>
      </c>
      <c r="F133" s="194"/>
      <c r="G133" s="195">
        <f t="shared" si="0"/>
        <v>0</v>
      </c>
      <c r="H133" s="194"/>
      <c r="I133" s="195">
        <f t="shared" si="1"/>
        <v>0</v>
      </c>
      <c r="J133" s="194"/>
      <c r="K133" s="195">
        <f t="shared" si="2"/>
        <v>0</v>
      </c>
      <c r="L133" s="195">
        <v>15</v>
      </c>
      <c r="M133" s="195">
        <f t="shared" si="3"/>
        <v>0</v>
      </c>
      <c r="N133" s="195">
        <v>1.6E-2</v>
      </c>
      <c r="O133" s="195">
        <f t="shared" si="4"/>
        <v>0.02</v>
      </c>
      <c r="P133" s="195">
        <v>0</v>
      </c>
      <c r="Q133" s="195">
        <f t="shared" si="5"/>
        <v>0</v>
      </c>
      <c r="R133" s="195" t="s">
        <v>219</v>
      </c>
      <c r="S133" s="195" t="s">
        <v>158</v>
      </c>
      <c r="T133" s="195">
        <v>0</v>
      </c>
      <c r="U133" s="196">
        <f t="shared" si="6"/>
        <v>0</v>
      </c>
      <c r="V133" s="195"/>
      <c r="W133" s="171"/>
      <c r="X133" s="171"/>
      <c r="Y133" s="171"/>
      <c r="Z133" s="171"/>
      <c r="AA133" s="171"/>
      <c r="AB133" s="171"/>
      <c r="AC133" s="171"/>
      <c r="AD133" s="171"/>
      <c r="AE133" s="171"/>
      <c r="AF133" s="171"/>
      <c r="AG133" s="171" t="s">
        <v>340</v>
      </c>
      <c r="AH133" s="171"/>
      <c r="AI133" s="171"/>
      <c r="AJ133" s="171"/>
      <c r="AK133" s="171"/>
      <c r="AL133" s="171"/>
      <c r="AM133" s="171"/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71"/>
      <c r="BF133" s="171"/>
      <c r="BG133" s="171"/>
      <c r="BH133" s="171"/>
    </row>
    <row r="134" spans="1:60" ht="22.5" outlineLevel="1">
      <c r="A134" s="172">
        <v>70</v>
      </c>
      <c r="B134" s="182" t="s">
        <v>351</v>
      </c>
      <c r="C134" s="211" t="s">
        <v>352</v>
      </c>
      <c r="D134" s="184" t="s">
        <v>156</v>
      </c>
      <c r="E134" s="188">
        <v>1</v>
      </c>
      <c r="F134" s="194"/>
      <c r="G134" s="195">
        <f t="shared" si="0"/>
        <v>0</v>
      </c>
      <c r="H134" s="194"/>
      <c r="I134" s="195">
        <f t="shared" si="1"/>
        <v>0</v>
      </c>
      <c r="J134" s="194"/>
      <c r="K134" s="195">
        <f t="shared" si="2"/>
        <v>0</v>
      </c>
      <c r="L134" s="195">
        <v>15</v>
      </c>
      <c r="M134" s="195">
        <f t="shared" si="3"/>
        <v>0</v>
      </c>
      <c r="N134" s="195">
        <v>1.6E-2</v>
      </c>
      <c r="O134" s="195">
        <f t="shared" si="4"/>
        <v>0.02</v>
      </c>
      <c r="P134" s="195">
        <v>0</v>
      </c>
      <c r="Q134" s="195">
        <f t="shared" si="5"/>
        <v>0</v>
      </c>
      <c r="R134" s="195" t="s">
        <v>219</v>
      </c>
      <c r="S134" s="195" t="s">
        <v>158</v>
      </c>
      <c r="T134" s="195">
        <v>0</v>
      </c>
      <c r="U134" s="196">
        <f t="shared" si="6"/>
        <v>0</v>
      </c>
      <c r="V134" s="195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 t="s">
        <v>340</v>
      </c>
      <c r="AH134" s="171"/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</row>
    <row r="135" spans="1:60" ht="22.5" outlineLevel="1">
      <c r="A135" s="172">
        <v>71</v>
      </c>
      <c r="B135" s="182" t="s">
        <v>353</v>
      </c>
      <c r="C135" s="211" t="s">
        <v>354</v>
      </c>
      <c r="D135" s="184" t="s">
        <v>156</v>
      </c>
      <c r="E135" s="188">
        <v>2</v>
      </c>
      <c r="F135" s="194"/>
      <c r="G135" s="195">
        <f t="shared" si="0"/>
        <v>0</v>
      </c>
      <c r="H135" s="194"/>
      <c r="I135" s="195">
        <f t="shared" si="1"/>
        <v>0</v>
      </c>
      <c r="J135" s="194"/>
      <c r="K135" s="195">
        <f t="shared" si="2"/>
        <v>0</v>
      </c>
      <c r="L135" s="195">
        <v>15</v>
      </c>
      <c r="M135" s="195">
        <f t="shared" si="3"/>
        <v>0</v>
      </c>
      <c r="N135" s="195">
        <v>0.03</v>
      </c>
      <c r="O135" s="195">
        <f t="shared" si="4"/>
        <v>0.06</v>
      </c>
      <c r="P135" s="195">
        <v>0</v>
      </c>
      <c r="Q135" s="195">
        <f t="shared" si="5"/>
        <v>0</v>
      </c>
      <c r="R135" s="195" t="s">
        <v>219</v>
      </c>
      <c r="S135" s="195" t="s">
        <v>158</v>
      </c>
      <c r="T135" s="195">
        <v>0</v>
      </c>
      <c r="U135" s="196">
        <f t="shared" si="6"/>
        <v>0</v>
      </c>
      <c r="V135" s="195"/>
      <c r="W135" s="171"/>
      <c r="X135" s="171"/>
      <c r="Y135" s="171"/>
      <c r="Z135" s="171"/>
      <c r="AA135" s="171"/>
      <c r="AB135" s="171"/>
      <c r="AC135" s="171"/>
      <c r="AD135" s="171"/>
      <c r="AE135" s="171"/>
      <c r="AF135" s="171"/>
      <c r="AG135" s="171" t="s">
        <v>340</v>
      </c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</row>
    <row r="136" spans="1:60" ht="22.5" outlineLevel="1">
      <c r="A136" s="172">
        <v>72</v>
      </c>
      <c r="B136" s="182" t="s">
        <v>355</v>
      </c>
      <c r="C136" s="211" t="s">
        <v>356</v>
      </c>
      <c r="D136" s="184" t="s">
        <v>156</v>
      </c>
      <c r="E136" s="188">
        <v>1</v>
      </c>
      <c r="F136" s="194"/>
      <c r="G136" s="195">
        <f t="shared" si="0"/>
        <v>0</v>
      </c>
      <c r="H136" s="194"/>
      <c r="I136" s="195">
        <f t="shared" si="1"/>
        <v>0</v>
      </c>
      <c r="J136" s="194"/>
      <c r="K136" s="195">
        <f t="shared" si="2"/>
        <v>0</v>
      </c>
      <c r="L136" s="195">
        <v>15</v>
      </c>
      <c r="M136" s="195">
        <f t="shared" si="3"/>
        <v>0</v>
      </c>
      <c r="N136" s="195">
        <v>1.7999999999999999E-2</v>
      </c>
      <c r="O136" s="195">
        <f t="shared" si="4"/>
        <v>0.02</v>
      </c>
      <c r="P136" s="195">
        <v>0</v>
      </c>
      <c r="Q136" s="195">
        <f t="shared" si="5"/>
        <v>0</v>
      </c>
      <c r="R136" s="195" t="s">
        <v>219</v>
      </c>
      <c r="S136" s="195" t="s">
        <v>158</v>
      </c>
      <c r="T136" s="195">
        <v>0</v>
      </c>
      <c r="U136" s="196">
        <f t="shared" si="6"/>
        <v>0</v>
      </c>
      <c r="V136" s="195"/>
      <c r="W136" s="171"/>
      <c r="X136" s="171"/>
      <c r="Y136" s="171"/>
      <c r="Z136" s="171"/>
      <c r="AA136" s="171"/>
      <c r="AB136" s="171"/>
      <c r="AC136" s="171"/>
      <c r="AD136" s="171"/>
      <c r="AE136" s="171"/>
      <c r="AF136" s="171"/>
      <c r="AG136" s="171" t="s">
        <v>340</v>
      </c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</row>
    <row r="137" spans="1:60" outlineLevel="1">
      <c r="A137" s="172">
        <v>73</v>
      </c>
      <c r="B137" s="182" t="s">
        <v>357</v>
      </c>
      <c r="C137" s="211" t="s">
        <v>358</v>
      </c>
      <c r="D137" s="184" t="s">
        <v>0</v>
      </c>
      <c r="E137" s="191"/>
      <c r="F137" s="194"/>
      <c r="G137" s="195">
        <f t="shared" si="0"/>
        <v>0</v>
      </c>
      <c r="H137" s="194"/>
      <c r="I137" s="195">
        <f t="shared" si="1"/>
        <v>0</v>
      </c>
      <c r="J137" s="194"/>
      <c r="K137" s="195">
        <f t="shared" si="2"/>
        <v>0</v>
      </c>
      <c r="L137" s="195">
        <v>15</v>
      </c>
      <c r="M137" s="195">
        <f t="shared" si="3"/>
        <v>0</v>
      </c>
      <c r="N137" s="195">
        <v>0</v>
      </c>
      <c r="O137" s="195">
        <f t="shared" si="4"/>
        <v>0</v>
      </c>
      <c r="P137" s="195">
        <v>0</v>
      </c>
      <c r="Q137" s="195">
        <f t="shared" si="5"/>
        <v>0</v>
      </c>
      <c r="R137" s="195" t="s">
        <v>277</v>
      </c>
      <c r="S137" s="195" t="s">
        <v>158</v>
      </c>
      <c r="T137" s="195">
        <v>0</v>
      </c>
      <c r="U137" s="196">
        <f t="shared" si="6"/>
        <v>0</v>
      </c>
      <c r="V137" s="195"/>
      <c r="W137" s="171"/>
      <c r="X137" s="171"/>
      <c r="Y137" s="171"/>
      <c r="Z137" s="171"/>
      <c r="AA137" s="171"/>
      <c r="AB137" s="171"/>
      <c r="AC137" s="171"/>
      <c r="AD137" s="171"/>
      <c r="AE137" s="171"/>
      <c r="AF137" s="171"/>
      <c r="AG137" s="171" t="s">
        <v>302</v>
      </c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</row>
    <row r="138" spans="1:60">
      <c r="A138" s="178" t="s">
        <v>143</v>
      </c>
      <c r="B138" s="183" t="s">
        <v>105</v>
      </c>
      <c r="C138" s="212" t="s">
        <v>106</v>
      </c>
      <c r="D138" s="185"/>
      <c r="E138" s="189"/>
      <c r="F138" s="197"/>
      <c r="G138" s="197">
        <f>SUMIF(AG139:AG148,"&lt;&gt;NOR",G139:G148)</f>
        <v>0</v>
      </c>
      <c r="H138" s="197"/>
      <c r="I138" s="197">
        <f>SUM(I139:I148)</f>
        <v>0</v>
      </c>
      <c r="J138" s="197"/>
      <c r="K138" s="197">
        <f>SUM(K139:K148)</f>
        <v>0</v>
      </c>
      <c r="L138" s="197"/>
      <c r="M138" s="197">
        <f>SUM(M139:M148)</f>
        <v>0</v>
      </c>
      <c r="N138" s="197"/>
      <c r="O138" s="197">
        <f>SUM(O139:O148)</f>
        <v>0.13</v>
      </c>
      <c r="P138" s="197"/>
      <c r="Q138" s="197">
        <f>SUM(Q139:Q148)</f>
        <v>0</v>
      </c>
      <c r="R138" s="197"/>
      <c r="S138" s="197"/>
      <c r="T138" s="197"/>
      <c r="U138" s="198">
        <f>SUM(U139:U148)</f>
        <v>5.2</v>
      </c>
      <c r="V138" s="197"/>
      <c r="AG138" t="s">
        <v>144</v>
      </c>
    </row>
    <row r="139" spans="1:60" outlineLevel="1">
      <c r="A139" s="172">
        <v>74</v>
      </c>
      <c r="B139" s="182" t="s">
        <v>359</v>
      </c>
      <c r="C139" s="211" t="s">
        <v>360</v>
      </c>
      <c r="D139" s="184" t="s">
        <v>162</v>
      </c>
      <c r="E139" s="188">
        <v>5</v>
      </c>
      <c r="F139" s="194"/>
      <c r="G139" s="195">
        <f>ROUND(E139*F139,2)</f>
        <v>0</v>
      </c>
      <c r="H139" s="194"/>
      <c r="I139" s="195">
        <f>ROUND(E139*H139,2)</f>
        <v>0</v>
      </c>
      <c r="J139" s="194"/>
      <c r="K139" s="195">
        <f>ROUND(E139*J139,2)</f>
        <v>0</v>
      </c>
      <c r="L139" s="195">
        <v>15</v>
      </c>
      <c r="M139" s="195">
        <f>G139*(1+L139/100)</f>
        <v>0</v>
      </c>
      <c r="N139" s="195">
        <v>4.7600000000000003E-3</v>
      </c>
      <c r="O139" s="195">
        <f>ROUND(E139*N139,2)</f>
        <v>0.02</v>
      </c>
      <c r="P139" s="195">
        <v>0</v>
      </c>
      <c r="Q139" s="195">
        <f>ROUND(E139*P139,2)</f>
        <v>0</v>
      </c>
      <c r="R139" s="195" t="s">
        <v>214</v>
      </c>
      <c r="S139" s="195" t="s">
        <v>158</v>
      </c>
      <c r="T139" s="195">
        <v>1.04</v>
      </c>
      <c r="U139" s="196">
        <f>ROUND(E139*T139,2)</f>
        <v>5.2</v>
      </c>
      <c r="V139" s="195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 t="s">
        <v>328</v>
      </c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</row>
    <row r="140" spans="1:60" outlineLevel="1">
      <c r="A140" s="172"/>
      <c r="B140" s="182"/>
      <c r="C140" s="213" t="s">
        <v>182</v>
      </c>
      <c r="D140" s="186"/>
      <c r="E140" s="190">
        <v>5</v>
      </c>
      <c r="F140" s="195"/>
      <c r="G140" s="195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6"/>
      <c r="V140" s="195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 t="s">
        <v>165</v>
      </c>
      <c r="AH140" s="171">
        <v>0</v>
      </c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</row>
    <row r="141" spans="1:60" outlineLevel="1">
      <c r="A141" s="172">
        <v>75</v>
      </c>
      <c r="B141" s="182" t="s">
        <v>361</v>
      </c>
      <c r="C141" s="211" t="s">
        <v>362</v>
      </c>
      <c r="D141" s="184" t="s">
        <v>251</v>
      </c>
      <c r="E141" s="188">
        <v>35.299999999999997</v>
      </c>
      <c r="F141" s="194"/>
      <c r="G141" s="195">
        <f>ROUND(E141*F141,2)</f>
        <v>0</v>
      </c>
      <c r="H141" s="194"/>
      <c r="I141" s="195">
        <f>ROUND(E141*H141,2)</f>
        <v>0</v>
      </c>
      <c r="J141" s="194"/>
      <c r="K141" s="195">
        <f>ROUND(E141*J141,2)</f>
        <v>0</v>
      </c>
      <c r="L141" s="195">
        <v>15</v>
      </c>
      <c r="M141" s="195">
        <f>G141*(1+L141/100)</f>
        <v>0</v>
      </c>
      <c r="N141" s="195">
        <v>0</v>
      </c>
      <c r="O141" s="195">
        <f>ROUND(E141*N141,2)</f>
        <v>0</v>
      </c>
      <c r="P141" s="195">
        <v>0</v>
      </c>
      <c r="Q141" s="195">
        <f>ROUND(E141*P141,2)</f>
        <v>0</v>
      </c>
      <c r="R141" s="195" t="s">
        <v>214</v>
      </c>
      <c r="S141" s="195" t="s">
        <v>158</v>
      </c>
      <c r="T141" s="195">
        <v>0</v>
      </c>
      <c r="U141" s="196">
        <f>ROUND(E141*T141,2)</f>
        <v>0</v>
      </c>
      <c r="V141" s="195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 t="s">
        <v>328</v>
      </c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</row>
    <row r="142" spans="1:60" outlineLevel="1">
      <c r="A142" s="172"/>
      <c r="B142" s="182"/>
      <c r="C142" s="213" t="s">
        <v>363</v>
      </c>
      <c r="D142" s="186"/>
      <c r="E142" s="190">
        <v>15.56</v>
      </c>
      <c r="F142" s="195"/>
      <c r="G142" s="195"/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6"/>
      <c r="V142" s="195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 t="s">
        <v>165</v>
      </c>
      <c r="AH142" s="171">
        <v>0</v>
      </c>
      <c r="AI142" s="171"/>
      <c r="AJ142" s="171"/>
      <c r="AK142" s="171"/>
      <c r="AL142" s="171"/>
      <c r="AM142" s="171"/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1"/>
    </row>
    <row r="143" spans="1:60" outlineLevel="1">
      <c r="A143" s="172"/>
      <c r="B143" s="182"/>
      <c r="C143" s="213" t="s">
        <v>364</v>
      </c>
      <c r="D143" s="186"/>
      <c r="E143" s="190">
        <v>19.739999999999998</v>
      </c>
      <c r="F143" s="195"/>
      <c r="G143" s="195"/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6"/>
      <c r="V143" s="195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 t="s">
        <v>165</v>
      </c>
      <c r="AH143" s="171">
        <v>0</v>
      </c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</row>
    <row r="144" spans="1:60" outlineLevel="1">
      <c r="A144" s="172">
        <v>76</v>
      </c>
      <c r="B144" s="182" t="s">
        <v>365</v>
      </c>
      <c r="C144" s="211" t="s">
        <v>366</v>
      </c>
      <c r="D144" s="184" t="s">
        <v>162</v>
      </c>
      <c r="E144" s="188">
        <v>5</v>
      </c>
      <c r="F144" s="194"/>
      <c r="G144" s="195">
        <f>ROUND(E144*F144,2)</f>
        <v>0</v>
      </c>
      <c r="H144" s="194"/>
      <c r="I144" s="195">
        <f>ROUND(E144*H144,2)</f>
        <v>0</v>
      </c>
      <c r="J144" s="194"/>
      <c r="K144" s="195">
        <f>ROUND(E144*J144,2)</f>
        <v>0</v>
      </c>
      <c r="L144" s="195">
        <v>15</v>
      </c>
      <c r="M144" s="195">
        <f>G144*(1+L144/100)</f>
        <v>0</v>
      </c>
      <c r="N144" s="195">
        <v>0</v>
      </c>
      <c r="O144" s="195">
        <f>ROUND(E144*N144,2)</f>
        <v>0</v>
      </c>
      <c r="P144" s="195">
        <v>0</v>
      </c>
      <c r="Q144" s="195">
        <f>ROUND(E144*P144,2)</f>
        <v>0</v>
      </c>
      <c r="R144" s="195" t="s">
        <v>214</v>
      </c>
      <c r="S144" s="195" t="s">
        <v>158</v>
      </c>
      <c r="T144" s="195">
        <v>0</v>
      </c>
      <c r="U144" s="196">
        <f>ROUND(E144*T144,2)</f>
        <v>0</v>
      </c>
      <c r="V144" s="195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 t="s">
        <v>328</v>
      </c>
      <c r="AH144" s="171"/>
      <c r="AI144" s="171"/>
      <c r="AJ144" s="171"/>
      <c r="AK144" s="171"/>
      <c r="AL144" s="171"/>
      <c r="AM144" s="171"/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1"/>
    </row>
    <row r="145" spans="1:60" outlineLevel="1">
      <c r="A145" s="172"/>
      <c r="B145" s="182"/>
      <c r="C145" s="213" t="s">
        <v>367</v>
      </c>
      <c r="D145" s="186"/>
      <c r="E145" s="190">
        <v>5</v>
      </c>
      <c r="F145" s="195"/>
      <c r="G145" s="195"/>
      <c r="H145" s="195"/>
      <c r="I145" s="195"/>
      <c r="J145" s="195"/>
      <c r="K145" s="195"/>
      <c r="L145" s="195"/>
      <c r="M145" s="195"/>
      <c r="N145" s="195"/>
      <c r="O145" s="195"/>
      <c r="P145" s="195"/>
      <c r="Q145" s="195"/>
      <c r="R145" s="195"/>
      <c r="S145" s="195"/>
      <c r="T145" s="195"/>
      <c r="U145" s="196"/>
      <c r="V145" s="195"/>
      <c r="W145" s="171"/>
      <c r="X145" s="171"/>
      <c r="Y145" s="171"/>
      <c r="Z145" s="171"/>
      <c r="AA145" s="171"/>
      <c r="AB145" s="171"/>
      <c r="AC145" s="171"/>
      <c r="AD145" s="171"/>
      <c r="AE145" s="171"/>
      <c r="AF145" s="171"/>
      <c r="AG145" s="171" t="s">
        <v>165</v>
      </c>
      <c r="AH145" s="171">
        <v>5</v>
      </c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</row>
    <row r="146" spans="1:60" ht="22.5" outlineLevel="1">
      <c r="A146" s="172">
        <v>77</v>
      </c>
      <c r="B146" s="182" t="s">
        <v>368</v>
      </c>
      <c r="C146" s="211" t="s">
        <v>369</v>
      </c>
      <c r="D146" s="184" t="s">
        <v>162</v>
      </c>
      <c r="E146" s="188">
        <v>5.6</v>
      </c>
      <c r="F146" s="194"/>
      <c r="G146" s="195">
        <f>ROUND(E146*F146,2)</f>
        <v>0</v>
      </c>
      <c r="H146" s="194"/>
      <c r="I146" s="195">
        <f>ROUND(E146*H146,2)</f>
        <v>0</v>
      </c>
      <c r="J146" s="194"/>
      <c r="K146" s="195">
        <f>ROUND(E146*J146,2)</f>
        <v>0</v>
      </c>
      <c r="L146" s="195">
        <v>15</v>
      </c>
      <c r="M146" s="195">
        <f>G146*(1+L146/100)</f>
        <v>0</v>
      </c>
      <c r="N146" s="195">
        <v>1.9199999999999998E-2</v>
      </c>
      <c r="O146" s="195">
        <f>ROUND(E146*N146,2)</f>
        <v>0.11</v>
      </c>
      <c r="P146" s="195">
        <v>0</v>
      </c>
      <c r="Q146" s="195">
        <f>ROUND(E146*P146,2)</f>
        <v>0</v>
      </c>
      <c r="R146" s="195" t="s">
        <v>219</v>
      </c>
      <c r="S146" s="195" t="s">
        <v>158</v>
      </c>
      <c r="T146" s="195">
        <v>0</v>
      </c>
      <c r="U146" s="196">
        <f>ROUND(E146*T146,2)</f>
        <v>0</v>
      </c>
      <c r="V146" s="195"/>
      <c r="W146" s="171"/>
      <c r="X146" s="171"/>
      <c r="Y146" s="171"/>
      <c r="Z146" s="171"/>
      <c r="AA146" s="171"/>
      <c r="AB146" s="171"/>
      <c r="AC146" s="171"/>
      <c r="AD146" s="171"/>
      <c r="AE146" s="171"/>
      <c r="AF146" s="171"/>
      <c r="AG146" s="171" t="s">
        <v>337</v>
      </c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</row>
    <row r="147" spans="1:60" outlineLevel="1">
      <c r="A147" s="172"/>
      <c r="B147" s="182"/>
      <c r="C147" s="213" t="s">
        <v>370</v>
      </c>
      <c r="D147" s="186"/>
      <c r="E147" s="190">
        <v>5.6</v>
      </c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5"/>
      <c r="U147" s="196"/>
      <c r="V147" s="195"/>
      <c r="W147" s="171"/>
      <c r="X147" s="171"/>
      <c r="Y147" s="171"/>
      <c r="Z147" s="171"/>
      <c r="AA147" s="171"/>
      <c r="AB147" s="171"/>
      <c r="AC147" s="171"/>
      <c r="AD147" s="171"/>
      <c r="AE147" s="171"/>
      <c r="AF147" s="171"/>
      <c r="AG147" s="171" t="s">
        <v>165</v>
      </c>
      <c r="AH147" s="171">
        <v>5</v>
      </c>
      <c r="AI147" s="171"/>
      <c r="AJ147" s="171"/>
      <c r="AK147" s="171"/>
      <c r="AL147" s="171"/>
      <c r="AM147" s="171"/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</row>
    <row r="148" spans="1:60" outlineLevel="1">
      <c r="A148" s="172">
        <v>78</v>
      </c>
      <c r="B148" s="182" t="s">
        <v>371</v>
      </c>
      <c r="C148" s="211" t="s">
        <v>372</v>
      </c>
      <c r="D148" s="184" t="s">
        <v>0</v>
      </c>
      <c r="E148" s="191"/>
      <c r="F148" s="194"/>
      <c r="G148" s="195">
        <f>ROUND(E148*F148,2)</f>
        <v>0</v>
      </c>
      <c r="H148" s="194"/>
      <c r="I148" s="195">
        <f>ROUND(E148*H148,2)</f>
        <v>0</v>
      </c>
      <c r="J148" s="194"/>
      <c r="K148" s="195">
        <f>ROUND(E148*J148,2)</f>
        <v>0</v>
      </c>
      <c r="L148" s="195">
        <v>15</v>
      </c>
      <c r="M148" s="195">
        <f>G148*(1+L148/100)</f>
        <v>0</v>
      </c>
      <c r="N148" s="195">
        <v>0</v>
      </c>
      <c r="O148" s="195">
        <f>ROUND(E148*N148,2)</f>
        <v>0</v>
      </c>
      <c r="P148" s="195">
        <v>0</v>
      </c>
      <c r="Q148" s="195">
        <f>ROUND(E148*P148,2)</f>
        <v>0</v>
      </c>
      <c r="R148" s="195" t="s">
        <v>214</v>
      </c>
      <c r="S148" s="195" t="s">
        <v>158</v>
      </c>
      <c r="T148" s="195">
        <v>0</v>
      </c>
      <c r="U148" s="196">
        <f>ROUND(E148*T148,2)</f>
        <v>0</v>
      </c>
      <c r="V148" s="195"/>
      <c r="W148" s="171"/>
      <c r="X148" s="171"/>
      <c r="Y148" s="171"/>
      <c r="Z148" s="171"/>
      <c r="AA148" s="171"/>
      <c r="AB148" s="171"/>
      <c r="AC148" s="171"/>
      <c r="AD148" s="171"/>
      <c r="AE148" s="171"/>
      <c r="AF148" s="171"/>
      <c r="AG148" s="171" t="s">
        <v>302</v>
      </c>
      <c r="AH148" s="171"/>
      <c r="AI148" s="171"/>
      <c r="AJ148" s="171"/>
      <c r="AK148" s="171"/>
      <c r="AL148" s="171"/>
      <c r="AM148" s="171"/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</row>
    <row r="149" spans="1:60">
      <c r="A149" s="178" t="s">
        <v>143</v>
      </c>
      <c r="B149" s="183" t="s">
        <v>107</v>
      </c>
      <c r="C149" s="212" t="s">
        <v>108</v>
      </c>
      <c r="D149" s="185"/>
      <c r="E149" s="189"/>
      <c r="F149" s="197"/>
      <c r="G149" s="197">
        <f>SUMIF(AG150:AG160,"&lt;&gt;NOR",G150:G160)</f>
        <v>0</v>
      </c>
      <c r="H149" s="197"/>
      <c r="I149" s="197">
        <f>SUM(I150:I160)</f>
        <v>0</v>
      </c>
      <c r="J149" s="197"/>
      <c r="K149" s="197">
        <f>SUM(K150:K160)</f>
        <v>0</v>
      </c>
      <c r="L149" s="197"/>
      <c r="M149" s="197">
        <f>SUM(M150:M160)</f>
        <v>0</v>
      </c>
      <c r="N149" s="197"/>
      <c r="O149" s="197">
        <f>SUM(O150:O160)</f>
        <v>0</v>
      </c>
      <c r="P149" s="197"/>
      <c r="Q149" s="197">
        <f>SUM(Q150:Q160)</f>
        <v>0</v>
      </c>
      <c r="R149" s="197"/>
      <c r="S149" s="197"/>
      <c r="T149" s="197"/>
      <c r="U149" s="198">
        <f>SUM(U150:U160)</f>
        <v>0.67</v>
      </c>
      <c r="V149" s="197"/>
      <c r="AG149" t="s">
        <v>144</v>
      </c>
    </row>
    <row r="150" spans="1:60" outlineLevel="1">
      <c r="A150" s="172">
        <v>79</v>
      </c>
      <c r="B150" s="182" t="s">
        <v>373</v>
      </c>
      <c r="C150" s="211" t="s">
        <v>374</v>
      </c>
      <c r="D150" s="184" t="s">
        <v>251</v>
      </c>
      <c r="E150" s="188">
        <v>4.4000000000000004</v>
      </c>
      <c r="F150" s="194"/>
      <c r="G150" s="195">
        <f>ROUND(E150*F150,2)</f>
        <v>0</v>
      </c>
      <c r="H150" s="194"/>
      <c r="I150" s="195">
        <f>ROUND(E150*H150,2)</f>
        <v>0</v>
      </c>
      <c r="J150" s="194"/>
      <c r="K150" s="195">
        <f>ROUND(E150*J150,2)</f>
        <v>0</v>
      </c>
      <c r="L150" s="195">
        <v>15</v>
      </c>
      <c r="M150" s="195">
        <f>G150*(1+L150/100)</f>
        <v>0</v>
      </c>
      <c r="N150" s="195">
        <v>1.7000000000000001E-4</v>
      </c>
      <c r="O150" s="195">
        <f>ROUND(E150*N150,2)</f>
        <v>0</v>
      </c>
      <c r="P150" s="195">
        <v>0</v>
      </c>
      <c r="Q150" s="195">
        <f>ROUND(E150*P150,2)</f>
        <v>0</v>
      </c>
      <c r="R150" s="195" t="s">
        <v>282</v>
      </c>
      <c r="S150" s="195" t="s">
        <v>158</v>
      </c>
      <c r="T150" s="195">
        <v>0.152</v>
      </c>
      <c r="U150" s="196">
        <f>ROUND(E150*T150,2)</f>
        <v>0.67</v>
      </c>
      <c r="V150" s="195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 t="s">
        <v>159</v>
      </c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</row>
    <row r="151" spans="1:60" outlineLevel="1">
      <c r="A151" s="172"/>
      <c r="B151" s="182"/>
      <c r="C151" s="213" t="s">
        <v>375</v>
      </c>
      <c r="D151" s="186"/>
      <c r="E151" s="190">
        <v>4.4000000000000004</v>
      </c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6"/>
      <c r="V151" s="195"/>
      <c r="W151" s="171"/>
      <c r="X151" s="171"/>
      <c r="Y151" s="171"/>
      <c r="Z151" s="171"/>
      <c r="AA151" s="171"/>
      <c r="AB151" s="171"/>
      <c r="AC151" s="171"/>
      <c r="AD151" s="171"/>
      <c r="AE151" s="171"/>
      <c r="AF151" s="171"/>
      <c r="AG151" s="171" t="s">
        <v>165</v>
      </c>
      <c r="AH151" s="171">
        <v>0</v>
      </c>
      <c r="AI151" s="171"/>
      <c r="AJ151" s="171"/>
      <c r="AK151" s="171"/>
      <c r="AL151" s="171"/>
      <c r="AM151" s="171"/>
      <c r="AN151" s="171"/>
      <c r="AO151" s="171"/>
      <c r="AP151" s="171"/>
      <c r="AQ151" s="171"/>
      <c r="AR151" s="171"/>
      <c r="AS151" s="171"/>
      <c r="AT151" s="171"/>
      <c r="AU151" s="171"/>
      <c r="AV151" s="171"/>
      <c r="AW151" s="171"/>
      <c r="AX151" s="171"/>
      <c r="AY151" s="171"/>
      <c r="AZ151" s="171"/>
      <c r="BA151" s="171"/>
      <c r="BB151" s="171"/>
      <c r="BC151" s="171"/>
      <c r="BD151" s="171"/>
      <c r="BE151" s="171"/>
      <c r="BF151" s="171"/>
      <c r="BG151" s="171"/>
      <c r="BH151" s="171"/>
    </row>
    <row r="152" spans="1:60" outlineLevel="1">
      <c r="A152" s="172">
        <v>80</v>
      </c>
      <c r="B152" s="182" t="s">
        <v>376</v>
      </c>
      <c r="C152" s="211" t="s">
        <v>377</v>
      </c>
      <c r="D152" s="184" t="s">
        <v>251</v>
      </c>
      <c r="E152" s="188">
        <v>48.2</v>
      </c>
      <c r="F152" s="194"/>
      <c r="G152" s="195">
        <f>ROUND(E152*F152,2)</f>
        <v>0</v>
      </c>
      <c r="H152" s="194"/>
      <c r="I152" s="195">
        <f>ROUND(E152*H152,2)</f>
        <v>0</v>
      </c>
      <c r="J152" s="194"/>
      <c r="K152" s="195">
        <f>ROUND(E152*J152,2)</f>
        <v>0</v>
      </c>
      <c r="L152" s="195">
        <v>15</v>
      </c>
      <c r="M152" s="195">
        <f>G152*(1+L152/100)</f>
        <v>0</v>
      </c>
      <c r="N152" s="195">
        <v>0</v>
      </c>
      <c r="O152" s="195">
        <f>ROUND(E152*N152,2)</f>
        <v>0</v>
      </c>
      <c r="P152" s="195">
        <v>0</v>
      </c>
      <c r="Q152" s="195">
        <f>ROUND(E152*P152,2)</f>
        <v>0</v>
      </c>
      <c r="R152" s="195"/>
      <c r="S152" s="195" t="s">
        <v>148</v>
      </c>
      <c r="T152" s="195">
        <v>0</v>
      </c>
      <c r="U152" s="196">
        <f>ROUND(E152*T152,2)</f>
        <v>0</v>
      </c>
      <c r="V152" s="195"/>
      <c r="W152" s="171"/>
      <c r="X152" s="171"/>
      <c r="Y152" s="171"/>
      <c r="Z152" s="171"/>
      <c r="AA152" s="171"/>
      <c r="AB152" s="171"/>
      <c r="AC152" s="171"/>
      <c r="AD152" s="171"/>
      <c r="AE152" s="171"/>
      <c r="AF152" s="171"/>
      <c r="AG152" s="171" t="s">
        <v>328</v>
      </c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</row>
    <row r="153" spans="1:60" outlineLevel="1">
      <c r="A153" s="172"/>
      <c r="B153" s="182"/>
      <c r="C153" s="213" t="s">
        <v>378</v>
      </c>
      <c r="D153" s="186"/>
      <c r="E153" s="190">
        <v>16.760000000000002</v>
      </c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196"/>
      <c r="V153" s="195"/>
      <c r="W153" s="171"/>
      <c r="X153" s="171"/>
      <c r="Y153" s="171"/>
      <c r="Z153" s="171"/>
      <c r="AA153" s="171"/>
      <c r="AB153" s="171"/>
      <c r="AC153" s="171"/>
      <c r="AD153" s="171"/>
      <c r="AE153" s="171"/>
      <c r="AF153" s="171"/>
      <c r="AG153" s="171" t="s">
        <v>165</v>
      </c>
      <c r="AH153" s="171">
        <v>0</v>
      </c>
      <c r="AI153" s="171"/>
      <c r="AJ153" s="171"/>
      <c r="AK153" s="171"/>
      <c r="AL153" s="171"/>
      <c r="AM153" s="171"/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</row>
    <row r="154" spans="1:60" outlineLevel="1">
      <c r="A154" s="172"/>
      <c r="B154" s="182"/>
      <c r="C154" s="213" t="s">
        <v>379</v>
      </c>
      <c r="D154" s="186"/>
      <c r="E154" s="190">
        <v>15.38</v>
      </c>
      <c r="F154" s="195"/>
      <c r="G154" s="195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5"/>
      <c r="U154" s="196"/>
      <c r="V154" s="195"/>
      <c r="W154" s="171"/>
      <c r="X154" s="171"/>
      <c r="Y154" s="171"/>
      <c r="Z154" s="171"/>
      <c r="AA154" s="171"/>
      <c r="AB154" s="171"/>
      <c r="AC154" s="171"/>
      <c r="AD154" s="171"/>
      <c r="AE154" s="171"/>
      <c r="AF154" s="171"/>
      <c r="AG154" s="171" t="s">
        <v>165</v>
      </c>
      <c r="AH154" s="171">
        <v>0</v>
      </c>
      <c r="AI154" s="171"/>
      <c r="AJ154" s="171"/>
      <c r="AK154" s="171"/>
      <c r="AL154" s="171"/>
      <c r="AM154" s="171"/>
      <c r="AN154" s="171"/>
      <c r="AO154" s="171"/>
      <c r="AP154" s="171"/>
      <c r="AQ154" s="171"/>
      <c r="AR154" s="171"/>
      <c r="AS154" s="171"/>
      <c r="AT154" s="171"/>
      <c r="AU154" s="171"/>
      <c r="AV154" s="171"/>
      <c r="AW154" s="171"/>
      <c r="AX154" s="171"/>
      <c r="AY154" s="171"/>
      <c r="AZ154" s="171"/>
      <c r="BA154" s="171"/>
      <c r="BB154" s="171"/>
      <c r="BC154" s="171"/>
      <c r="BD154" s="171"/>
      <c r="BE154" s="171"/>
      <c r="BF154" s="171"/>
      <c r="BG154" s="171"/>
      <c r="BH154" s="171"/>
    </row>
    <row r="155" spans="1:60" outlineLevel="1">
      <c r="A155" s="172"/>
      <c r="B155" s="182"/>
      <c r="C155" s="213" t="s">
        <v>380</v>
      </c>
      <c r="D155" s="186"/>
      <c r="E155" s="190">
        <v>16.059999999999999</v>
      </c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6"/>
      <c r="V155" s="195"/>
      <c r="W155" s="171"/>
      <c r="X155" s="171"/>
      <c r="Y155" s="171"/>
      <c r="Z155" s="171"/>
      <c r="AA155" s="171"/>
      <c r="AB155" s="171"/>
      <c r="AC155" s="171"/>
      <c r="AD155" s="171"/>
      <c r="AE155" s="171"/>
      <c r="AF155" s="171"/>
      <c r="AG155" s="171" t="s">
        <v>165</v>
      </c>
      <c r="AH155" s="171">
        <v>0</v>
      </c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</row>
    <row r="156" spans="1:60" ht="22.5" outlineLevel="1">
      <c r="A156" s="172">
        <v>81</v>
      </c>
      <c r="B156" s="182" t="s">
        <v>381</v>
      </c>
      <c r="C156" s="211" t="s">
        <v>382</v>
      </c>
      <c r="D156" s="184" t="s">
        <v>162</v>
      </c>
      <c r="E156" s="188">
        <v>43.07</v>
      </c>
      <c r="F156" s="194"/>
      <c r="G156" s="195">
        <f>ROUND(E156*F156,2)</f>
        <v>0</v>
      </c>
      <c r="H156" s="194"/>
      <c r="I156" s="195">
        <f>ROUND(E156*H156,2)</f>
        <v>0</v>
      </c>
      <c r="J156" s="194"/>
      <c r="K156" s="195">
        <f>ROUND(E156*J156,2)</f>
        <v>0</v>
      </c>
      <c r="L156" s="195">
        <v>15</v>
      </c>
      <c r="M156" s="195">
        <f>G156*(1+L156/100)</f>
        <v>0</v>
      </c>
      <c r="N156" s="195">
        <v>0</v>
      </c>
      <c r="O156" s="195">
        <f>ROUND(E156*N156,2)</f>
        <v>0</v>
      </c>
      <c r="P156" s="195">
        <v>0</v>
      </c>
      <c r="Q156" s="195">
        <f>ROUND(E156*P156,2)</f>
        <v>0</v>
      </c>
      <c r="R156" s="195"/>
      <c r="S156" s="195" t="s">
        <v>148</v>
      </c>
      <c r="T156" s="195">
        <v>0</v>
      </c>
      <c r="U156" s="196">
        <f>ROUND(E156*T156,2)</f>
        <v>0</v>
      </c>
      <c r="V156" s="195"/>
      <c r="W156" s="171"/>
      <c r="X156" s="171"/>
      <c r="Y156" s="171"/>
      <c r="Z156" s="171"/>
      <c r="AA156" s="171"/>
      <c r="AB156" s="171"/>
      <c r="AC156" s="171"/>
      <c r="AD156" s="171"/>
      <c r="AE156" s="171"/>
      <c r="AF156" s="171"/>
      <c r="AG156" s="171" t="s">
        <v>328</v>
      </c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</row>
    <row r="157" spans="1:60" outlineLevel="1">
      <c r="A157" s="172"/>
      <c r="B157" s="182"/>
      <c r="C157" s="213" t="s">
        <v>383</v>
      </c>
      <c r="D157" s="186"/>
      <c r="E157" s="190">
        <v>43.07</v>
      </c>
      <c r="F157" s="195"/>
      <c r="G157" s="195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6"/>
      <c r="V157" s="195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 t="s">
        <v>165</v>
      </c>
      <c r="AH157" s="171">
        <v>0</v>
      </c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</row>
    <row r="158" spans="1:60" ht="22.5" outlineLevel="1">
      <c r="A158" s="172">
        <v>82</v>
      </c>
      <c r="B158" s="182" t="s">
        <v>384</v>
      </c>
      <c r="C158" s="211" t="s">
        <v>385</v>
      </c>
      <c r="D158" s="184" t="s">
        <v>162</v>
      </c>
      <c r="E158" s="188">
        <v>47.377000000000002</v>
      </c>
      <c r="F158" s="194"/>
      <c r="G158" s="195">
        <f>ROUND(E158*F158,2)</f>
        <v>0</v>
      </c>
      <c r="H158" s="194"/>
      <c r="I158" s="195">
        <f>ROUND(E158*H158,2)</f>
        <v>0</v>
      </c>
      <c r="J158" s="194"/>
      <c r="K158" s="195">
        <f>ROUND(E158*J158,2)</f>
        <v>0</v>
      </c>
      <c r="L158" s="195">
        <v>15</v>
      </c>
      <c r="M158" s="195">
        <f>G158*(1+L158/100)</f>
        <v>0</v>
      </c>
      <c r="N158" s="195">
        <v>0</v>
      </c>
      <c r="O158" s="195">
        <f>ROUND(E158*N158,2)</f>
        <v>0</v>
      </c>
      <c r="P158" s="195">
        <v>0</v>
      </c>
      <c r="Q158" s="195">
        <f>ROUND(E158*P158,2)</f>
        <v>0</v>
      </c>
      <c r="R158" s="195"/>
      <c r="S158" s="195" t="s">
        <v>148</v>
      </c>
      <c r="T158" s="195">
        <v>0</v>
      </c>
      <c r="U158" s="196">
        <f>ROUND(E158*T158,2)</f>
        <v>0</v>
      </c>
      <c r="V158" s="195"/>
      <c r="W158" s="171"/>
      <c r="X158" s="171"/>
      <c r="Y158" s="171"/>
      <c r="Z158" s="171"/>
      <c r="AA158" s="171"/>
      <c r="AB158" s="171"/>
      <c r="AC158" s="171"/>
      <c r="AD158" s="171"/>
      <c r="AE158" s="171"/>
      <c r="AF158" s="171"/>
      <c r="AG158" s="171" t="s">
        <v>337</v>
      </c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</row>
    <row r="159" spans="1:60" outlineLevel="1">
      <c r="A159" s="172"/>
      <c r="B159" s="182"/>
      <c r="C159" s="213" t="s">
        <v>386</v>
      </c>
      <c r="D159" s="186"/>
      <c r="E159" s="190">
        <v>47.377000000000002</v>
      </c>
      <c r="F159" s="195"/>
      <c r="G159" s="195"/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6"/>
      <c r="V159" s="195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 t="s">
        <v>165</v>
      </c>
      <c r="AH159" s="171">
        <v>5</v>
      </c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</row>
    <row r="160" spans="1:60" outlineLevel="1">
      <c r="A160" s="172">
        <v>83</v>
      </c>
      <c r="B160" s="182" t="s">
        <v>387</v>
      </c>
      <c r="C160" s="211" t="s">
        <v>388</v>
      </c>
      <c r="D160" s="184" t="s">
        <v>0</v>
      </c>
      <c r="E160" s="191"/>
      <c r="F160" s="194"/>
      <c r="G160" s="195">
        <f>ROUND(E160*F160,2)</f>
        <v>0</v>
      </c>
      <c r="H160" s="194"/>
      <c r="I160" s="195">
        <f>ROUND(E160*H160,2)</f>
        <v>0</v>
      </c>
      <c r="J160" s="194"/>
      <c r="K160" s="195">
        <f>ROUND(E160*J160,2)</f>
        <v>0</v>
      </c>
      <c r="L160" s="195">
        <v>15</v>
      </c>
      <c r="M160" s="195">
        <f>G160*(1+L160/100)</f>
        <v>0</v>
      </c>
      <c r="N160" s="195">
        <v>0</v>
      </c>
      <c r="O160" s="195">
        <f>ROUND(E160*N160,2)</f>
        <v>0</v>
      </c>
      <c r="P160" s="195">
        <v>0</v>
      </c>
      <c r="Q160" s="195">
        <f>ROUND(E160*P160,2)</f>
        <v>0</v>
      </c>
      <c r="R160" s="195" t="s">
        <v>282</v>
      </c>
      <c r="S160" s="195" t="s">
        <v>158</v>
      </c>
      <c r="T160" s="195">
        <v>0</v>
      </c>
      <c r="U160" s="196">
        <f>ROUND(E160*T160,2)</f>
        <v>0</v>
      </c>
      <c r="V160" s="195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 t="s">
        <v>302</v>
      </c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</row>
    <row r="161" spans="1:60">
      <c r="A161" s="178" t="s">
        <v>143</v>
      </c>
      <c r="B161" s="183" t="s">
        <v>109</v>
      </c>
      <c r="C161" s="212" t="s">
        <v>110</v>
      </c>
      <c r="D161" s="185"/>
      <c r="E161" s="189"/>
      <c r="F161" s="197"/>
      <c r="G161" s="197">
        <f>SUMIF(AG162:AG170,"&lt;&gt;NOR",G162:G170)</f>
        <v>0</v>
      </c>
      <c r="H161" s="197"/>
      <c r="I161" s="197">
        <f>SUM(I162:I170)</f>
        <v>0</v>
      </c>
      <c r="J161" s="197"/>
      <c r="K161" s="197">
        <f>SUM(K162:K170)</f>
        <v>0</v>
      </c>
      <c r="L161" s="197"/>
      <c r="M161" s="197">
        <f>SUM(M162:M170)</f>
        <v>0</v>
      </c>
      <c r="N161" s="197"/>
      <c r="O161" s="197">
        <f>SUM(O162:O170)</f>
        <v>0.47000000000000003</v>
      </c>
      <c r="P161" s="197"/>
      <c r="Q161" s="197">
        <f>SUM(Q162:Q170)</f>
        <v>0</v>
      </c>
      <c r="R161" s="197"/>
      <c r="S161" s="197"/>
      <c r="T161" s="197"/>
      <c r="U161" s="198">
        <f>SUM(U162:U170)</f>
        <v>25.33</v>
      </c>
      <c r="V161" s="197"/>
      <c r="AG161" t="s">
        <v>144</v>
      </c>
    </row>
    <row r="162" spans="1:60" outlineLevel="1">
      <c r="A162" s="172">
        <v>84</v>
      </c>
      <c r="B162" s="182" t="s">
        <v>389</v>
      </c>
      <c r="C162" s="211" t="s">
        <v>390</v>
      </c>
      <c r="D162" s="184" t="s">
        <v>162</v>
      </c>
      <c r="E162" s="188">
        <v>25.741</v>
      </c>
      <c r="F162" s="194"/>
      <c r="G162" s="195">
        <f>ROUND(E162*F162,2)</f>
        <v>0</v>
      </c>
      <c r="H162" s="194"/>
      <c r="I162" s="195">
        <f>ROUND(E162*H162,2)</f>
        <v>0</v>
      </c>
      <c r="J162" s="194"/>
      <c r="K162" s="195">
        <f>ROUND(E162*J162,2)</f>
        <v>0</v>
      </c>
      <c r="L162" s="195">
        <v>15</v>
      </c>
      <c r="M162" s="195">
        <f>G162*(1+L162/100)</f>
        <v>0</v>
      </c>
      <c r="N162" s="195">
        <v>3.2499999999999999E-3</v>
      </c>
      <c r="O162" s="195">
        <f>ROUND(E162*N162,2)</f>
        <v>0.08</v>
      </c>
      <c r="P162" s="195">
        <v>0</v>
      </c>
      <c r="Q162" s="195">
        <f>ROUND(E162*P162,2)</f>
        <v>0</v>
      </c>
      <c r="R162" s="195" t="s">
        <v>214</v>
      </c>
      <c r="S162" s="195" t="s">
        <v>158</v>
      </c>
      <c r="T162" s="195">
        <v>0.98399999999999999</v>
      </c>
      <c r="U162" s="196">
        <f>ROUND(E162*T162,2)</f>
        <v>25.33</v>
      </c>
      <c r="V162" s="195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 t="s">
        <v>328</v>
      </c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</row>
    <row r="163" spans="1:60" outlineLevel="1">
      <c r="A163" s="172"/>
      <c r="B163" s="182"/>
      <c r="C163" s="213" t="s">
        <v>391</v>
      </c>
      <c r="D163" s="186"/>
      <c r="E163" s="190">
        <v>6.3360000000000003</v>
      </c>
      <c r="F163" s="195"/>
      <c r="G163" s="195"/>
      <c r="H163" s="195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5"/>
      <c r="U163" s="196"/>
      <c r="V163" s="195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 t="s">
        <v>165</v>
      </c>
      <c r="AH163" s="171">
        <v>0</v>
      </c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</row>
    <row r="164" spans="1:60" outlineLevel="1">
      <c r="A164" s="172"/>
      <c r="B164" s="182"/>
      <c r="C164" s="213" t="s">
        <v>392</v>
      </c>
      <c r="D164" s="186"/>
      <c r="E164" s="190">
        <v>17.395</v>
      </c>
      <c r="F164" s="195"/>
      <c r="G164" s="195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6"/>
      <c r="V164" s="195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 t="s">
        <v>165</v>
      </c>
      <c r="AH164" s="171">
        <v>0</v>
      </c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</row>
    <row r="165" spans="1:60" outlineLevel="1">
      <c r="A165" s="172"/>
      <c r="B165" s="182"/>
      <c r="C165" s="213" t="s">
        <v>393</v>
      </c>
      <c r="D165" s="186"/>
      <c r="E165" s="190">
        <v>2.0099999999999998</v>
      </c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5"/>
      <c r="U165" s="196"/>
      <c r="V165" s="195"/>
      <c r="W165" s="171"/>
      <c r="X165" s="171"/>
      <c r="Y165" s="171"/>
      <c r="Z165" s="171"/>
      <c r="AA165" s="171"/>
      <c r="AB165" s="171"/>
      <c r="AC165" s="171"/>
      <c r="AD165" s="171"/>
      <c r="AE165" s="171"/>
      <c r="AF165" s="171"/>
      <c r="AG165" s="171" t="s">
        <v>165</v>
      </c>
      <c r="AH165" s="171">
        <v>0</v>
      </c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</row>
    <row r="166" spans="1:60" outlineLevel="1">
      <c r="A166" s="172">
        <v>85</v>
      </c>
      <c r="B166" s="182" t="s">
        <v>394</v>
      </c>
      <c r="C166" s="211" t="s">
        <v>395</v>
      </c>
      <c r="D166" s="184" t="s">
        <v>162</v>
      </c>
      <c r="E166" s="188">
        <v>25.741</v>
      </c>
      <c r="F166" s="194"/>
      <c r="G166" s="195">
        <f>ROUND(E166*F166,2)</f>
        <v>0</v>
      </c>
      <c r="H166" s="194"/>
      <c r="I166" s="195">
        <f>ROUND(E166*H166,2)</f>
        <v>0</v>
      </c>
      <c r="J166" s="194"/>
      <c r="K166" s="195">
        <f>ROUND(E166*J166,2)</f>
        <v>0</v>
      </c>
      <c r="L166" s="195">
        <v>15</v>
      </c>
      <c r="M166" s="195">
        <f>G166*(1+L166/100)</f>
        <v>0</v>
      </c>
      <c r="N166" s="195">
        <v>0</v>
      </c>
      <c r="O166" s="195">
        <f>ROUND(E166*N166,2)</f>
        <v>0</v>
      </c>
      <c r="P166" s="195">
        <v>0</v>
      </c>
      <c r="Q166" s="195">
        <f>ROUND(E166*P166,2)</f>
        <v>0</v>
      </c>
      <c r="R166" s="195" t="s">
        <v>214</v>
      </c>
      <c r="S166" s="195" t="s">
        <v>158</v>
      </c>
      <c r="T166" s="195">
        <v>0</v>
      </c>
      <c r="U166" s="196">
        <f>ROUND(E166*T166,2)</f>
        <v>0</v>
      </c>
      <c r="V166" s="195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 t="s">
        <v>328</v>
      </c>
      <c r="AH166" s="171"/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</row>
    <row r="167" spans="1:60" outlineLevel="1">
      <c r="A167" s="172"/>
      <c r="B167" s="182"/>
      <c r="C167" s="213" t="s">
        <v>396</v>
      </c>
      <c r="D167" s="186"/>
      <c r="E167" s="190">
        <v>25.741</v>
      </c>
      <c r="F167" s="195"/>
      <c r="G167" s="195"/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5"/>
      <c r="U167" s="196"/>
      <c r="V167" s="195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 t="s">
        <v>165</v>
      </c>
      <c r="AH167" s="171">
        <v>5</v>
      </c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</row>
    <row r="168" spans="1:60" outlineLevel="1">
      <c r="A168" s="172">
        <v>86</v>
      </c>
      <c r="B168" s="182" t="s">
        <v>397</v>
      </c>
      <c r="C168" s="211" t="s">
        <v>398</v>
      </c>
      <c r="D168" s="184" t="s">
        <v>162</v>
      </c>
      <c r="E168" s="188">
        <v>28.829920000000001</v>
      </c>
      <c r="F168" s="194"/>
      <c r="G168" s="195">
        <f>ROUND(E168*F168,2)</f>
        <v>0</v>
      </c>
      <c r="H168" s="194"/>
      <c r="I168" s="195">
        <f>ROUND(E168*H168,2)</f>
        <v>0</v>
      </c>
      <c r="J168" s="194"/>
      <c r="K168" s="195">
        <f>ROUND(E168*J168,2)</f>
        <v>0</v>
      </c>
      <c r="L168" s="195">
        <v>15</v>
      </c>
      <c r="M168" s="195">
        <f>G168*(1+L168/100)</f>
        <v>0</v>
      </c>
      <c r="N168" s="195">
        <v>1.3599999999999999E-2</v>
      </c>
      <c r="O168" s="195">
        <f>ROUND(E168*N168,2)</f>
        <v>0.39</v>
      </c>
      <c r="P168" s="195">
        <v>0</v>
      </c>
      <c r="Q168" s="195">
        <f>ROUND(E168*P168,2)</f>
        <v>0</v>
      </c>
      <c r="R168" s="195" t="s">
        <v>219</v>
      </c>
      <c r="S168" s="195" t="s">
        <v>158</v>
      </c>
      <c r="T168" s="195">
        <v>0</v>
      </c>
      <c r="U168" s="196">
        <f>ROUND(E168*T168,2)</f>
        <v>0</v>
      </c>
      <c r="V168" s="195"/>
      <c r="W168" s="171"/>
      <c r="X168" s="171"/>
      <c r="Y168" s="171"/>
      <c r="Z168" s="171"/>
      <c r="AA168" s="171"/>
      <c r="AB168" s="171"/>
      <c r="AC168" s="171"/>
      <c r="AD168" s="171"/>
      <c r="AE168" s="171"/>
      <c r="AF168" s="171"/>
      <c r="AG168" s="171" t="s">
        <v>340</v>
      </c>
      <c r="AH168" s="171"/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71"/>
      <c r="BH168" s="171"/>
    </row>
    <row r="169" spans="1:60" outlineLevel="1">
      <c r="A169" s="172"/>
      <c r="B169" s="182"/>
      <c r="C169" s="213" t="s">
        <v>399</v>
      </c>
      <c r="D169" s="186"/>
      <c r="E169" s="190">
        <v>28.829920000000001</v>
      </c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6"/>
      <c r="V169" s="195"/>
      <c r="W169" s="171"/>
      <c r="X169" s="171"/>
      <c r="Y169" s="171"/>
      <c r="Z169" s="171"/>
      <c r="AA169" s="171"/>
      <c r="AB169" s="171"/>
      <c r="AC169" s="171"/>
      <c r="AD169" s="171"/>
      <c r="AE169" s="171"/>
      <c r="AF169" s="171"/>
      <c r="AG169" s="171" t="s">
        <v>165</v>
      </c>
      <c r="AH169" s="171">
        <v>5</v>
      </c>
      <c r="AI169" s="171"/>
      <c r="AJ169" s="171"/>
      <c r="AK169" s="171"/>
      <c r="AL169" s="171"/>
      <c r="AM169" s="171"/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</row>
    <row r="170" spans="1:60" outlineLevel="1">
      <c r="A170" s="172">
        <v>87</v>
      </c>
      <c r="B170" s="182" t="s">
        <v>400</v>
      </c>
      <c r="C170" s="211" t="s">
        <v>401</v>
      </c>
      <c r="D170" s="184" t="s">
        <v>0</v>
      </c>
      <c r="E170" s="191"/>
      <c r="F170" s="194"/>
      <c r="G170" s="195">
        <f>ROUND(E170*F170,2)</f>
        <v>0</v>
      </c>
      <c r="H170" s="194"/>
      <c r="I170" s="195">
        <f>ROUND(E170*H170,2)</f>
        <v>0</v>
      </c>
      <c r="J170" s="194"/>
      <c r="K170" s="195">
        <f>ROUND(E170*J170,2)</f>
        <v>0</v>
      </c>
      <c r="L170" s="195">
        <v>15</v>
      </c>
      <c r="M170" s="195">
        <f>G170*(1+L170/100)</f>
        <v>0</v>
      </c>
      <c r="N170" s="195">
        <v>0</v>
      </c>
      <c r="O170" s="195">
        <f>ROUND(E170*N170,2)</f>
        <v>0</v>
      </c>
      <c r="P170" s="195">
        <v>0</v>
      </c>
      <c r="Q170" s="195">
        <f>ROUND(E170*P170,2)</f>
        <v>0</v>
      </c>
      <c r="R170" s="195" t="s">
        <v>214</v>
      </c>
      <c r="S170" s="195" t="s">
        <v>158</v>
      </c>
      <c r="T170" s="195">
        <v>0</v>
      </c>
      <c r="U170" s="196">
        <f>ROUND(E170*T170,2)</f>
        <v>0</v>
      </c>
      <c r="V170" s="195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 t="s">
        <v>302</v>
      </c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</row>
    <row r="171" spans="1:60">
      <c r="A171" s="178" t="s">
        <v>143</v>
      </c>
      <c r="B171" s="183" t="s">
        <v>111</v>
      </c>
      <c r="C171" s="212" t="s">
        <v>112</v>
      </c>
      <c r="D171" s="185"/>
      <c r="E171" s="189"/>
      <c r="F171" s="197"/>
      <c r="G171" s="197">
        <f>SUMIF(AG172:AG183,"&lt;&gt;NOR",G172:G183)</f>
        <v>0</v>
      </c>
      <c r="H171" s="197"/>
      <c r="I171" s="197">
        <f>SUM(I172:I183)</f>
        <v>0</v>
      </c>
      <c r="J171" s="197"/>
      <c r="K171" s="197">
        <f>SUM(K172:K183)</f>
        <v>0</v>
      </c>
      <c r="L171" s="197"/>
      <c r="M171" s="197">
        <f>SUM(M172:M183)</f>
        <v>0</v>
      </c>
      <c r="N171" s="197"/>
      <c r="O171" s="197">
        <f>SUM(O172:O183)</f>
        <v>0.11</v>
      </c>
      <c r="P171" s="197"/>
      <c r="Q171" s="197">
        <f>SUM(Q172:Q183)</f>
        <v>0</v>
      </c>
      <c r="R171" s="197"/>
      <c r="S171" s="197"/>
      <c r="T171" s="197"/>
      <c r="U171" s="198">
        <f>SUM(U172:U183)</f>
        <v>4.8099999999999996</v>
      </c>
      <c r="V171" s="197"/>
      <c r="AG171" t="s">
        <v>144</v>
      </c>
    </row>
    <row r="172" spans="1:60" outlineLevel="1">
      <c r="A172" s="172">
        <v>88</v>
      </c>
      <c r="B172" s="182" t="s">
        <v>402</v>
      </c>
      <c r="C172" s="211" t="s">
        <v>403</v>
      </c>
      <c r="D172" s="184" t="s">
        <v>162</v>
      </c>
      <c r="E172" s="188">
        <v>135.86580000000001</v>
      </c>
      <c r="F172" s="194"/>
      <c r="G172" s="195">
        <f>ROUND(E172*F172,2)</f>
        <v>0</v>
      </c>
      <c r="H172" s="194"/>
      <c r="I172" s="195">
        <f>ROUND(E172*H172,2)</f>
        <v>0</v>
      </c>
      <c r="J172" s="194"/>
      <c r="K172" s="195">
        <f>ROUND(E172*J172,2)</f>
        <v>0</v>
      </c>
      <c r="L172" s="195">
        <v>15</v>
      </c>
      <c r="M172" s="195">
        <f>G172*(1+L172/100)</f>
        <v>0</v>
      </c>
      <c r="N172" s="195">
        <v>0</v>
      </c>
      <c r="O172" s="195">
        <f>ROUND(E172*N172,2)</f>
        <v>0</v>
      </c>
      <c r="P172" s="195">
        <v>0</v>
      </c>
      <c r="Q172" s="195">
        <f>ROUND(E172*P172,2)</f>
        <v>0</v>
      </c>
      <c r="R172" s="195" t="s">
        <v>404</v>
      </c>
      <c r="S172" s="195" t="s">
        <v>158</v>
      </c>
      <c r="T172" s="195">
        <v>0</v>
      </c>
      <c r="U172" s="196">
        <f>ROUND(E172*T172,2)</f>
        <v>0</v>
      </c>
      <c r="V172" s="195"/>
      <c r="W172" s="171"/>
      <c r="X172" s="171"/>
      <c r="Y172" s="171"/>
      <c r="Z172" s="171"/>
      <c r="AA172" s="171"/>
      <c r="AB172" s="171"/>
      <c r="AC172" s="171"/>
      <c r="AD172" s="171"/>
      <c r="AE172" s="171"/>
      <c r="AF172" s="171"/>
      <c r="AG172" s="171" t="s">
        <v>328</v>
      </c>
      <c r="AH172" s="171"/>
      <c r="AI172" s="171"/>
      <c r="AJ172" s="171"/>
      <c r="AK172" s="171"/>
      <c r="AL172" s="171"/>
      <c r="AM172" s="171"/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</row>
    <row r="173" spans="1:60" ht="22.5" outlineLevel="1">
      <c r="A173" s="172"/>
      <c r="B173" s="182"/>
      <c r="C173" s="213" t="s">
        <v>264</v>
      </c>
      <c r="D173" s="186"/>
      <c r="E173" s="190">
        <v>33.746400000000001</v>
      </c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6"/>
      <c r="V173" s="195"/>
      <c r="W173" s="171"/>
      <c r="X173" s="171"/>
      <c r="Y173" s="171"/>
      <c r="Z173" s="171"/>
      <c r="AA173" s="171"/>
      <c r="AB173" s="171"/>
      <c r="AC173" s="171"/>
      <c r="AD173" s="171"/>
      <c r="AE173" s="171"/>
      <c r="AF173" s="171"/>
      <c r="AG173" s="171" t="s">
        <v>165</v>
      </c>
      <c r="AH173" s="171">
        <v>0</v>
      </c>
      <c r="AI173" s="171"/>
      <c r="AJ173" s="171"/>
      <c r="AK173" s="171"/>
      <c r="AL173" s="171"/>
      <c r="AM173" s="171"/>
      <c r="AN173" s="171"/>
      <c r="AO173" s="171"/>
      <c r="AP173" s="171"/>
      <c r="AQ173" s="171"/>
      <c r="AR173" s="171"/>
      <c r="AS173" s="171"/>
      <c r="AT173" s="171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171"/>
      <c r="BF173" s="171"/>
      <c r="BG173" s="171"/>
      <c r="BH173" s="171"/>
    </row>
    <row r="174" spans="1:60" outlineLevel="1">
      <c r="A174" s="172"/>
      <c r="B174" s="182"/>
      <c r="C174" s="213" t="s">
        <v>193</v>
      </c>
      <c r="D174" s="186"/>
      <c r="E174" s="190">
        <v>47.306800000000003</v>
      </c>
      <c r="F174" s="195"/>
      <c r="G174" s="195"/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5"/>
      <c r="U174" s="196"/>
      <c r="V174" s="195"/>
      <c r="W174" s="171"/>
      <c r="X174" s="171"/>
      <c r="Y174" s="171"/>
      <c r="Z174" s="171"/>
      <c r="AA174" s="171"/>
      <c r="AB174" s="171"/>
      <c r="AC174" s="171"/>
      <c r="AD174" s="171"/>
      <c r="AE174" s="171"/>
      <c r="AF174" s="171"/>
      <c r="AG174" s="171" t="s">
        <v>165</v>
      </c>
      <c r="AH174" s="171">
        <v>0</v>
      </c>
      <c r="AI174" s="171"/>
      <c r="AJ174" s="171"/>
      <c r="AK174" s="171"/>
      <c r="AL174" s="171"/>
      <c r="AM174" s="171"/>
      <c r="AN174" s="171"/>
      <c r="AO174" s="171"/>
      <c r="AP174" s="171"/>
      <c r="AQ174" s="171"/>
      <c r="AR174" s="171"/>
      <c r="AS174" s="171"/>
      <c r="AT174" s="171"/>
      <c r="AU174" s="171"/>
      <c r="AV174" s="171"/>
      <c r="AW174" s="171"/>
      <c r="AX174" s="171"/>
      <c r="AY174" s="171"/>
      <c r="AZ174" s="171"/>
      <c r="BA174" s="171"/>
      <c r="BB174" s="171"/>
      <c r="BC174" s="171"/>
      <c r="BD174" s="171"/>
      <c r="BE174" s="171"/>
      <c r="BF174" s="171"/>
      <c r="BG174" s="171"/>
      <c r="BH174" s="171"/>
    </row>
    <row r="175" spans="1:60" outlineLevel="1">
      <c r="A175" s="172"/>
      <c r="B175" s="182"/>
      <c r="C175" s="213" t="s">
        <v>194</v>
      </c>
      <c r="D175" s="186"/>
      <c r="E175" s="190">
        <v>48.428600000000003</v>
      </c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5"/>
      <c r="U175" s="196"/>
      <c r="V175" s="195"/>
      <c r="W175" s="171"/>
      <c r="X175" s="171"/>
      <c r="Y175" s="171"/>
      <c r="Z175" s="171"/>
      <c r="AA175" s="171"/>
      <c r="AB175" s="171"/>
      <c r="AC175" s="171"/>
      <c r="AD175" s="171"/>
      <c r="AE175" s="171"/>
      <c r="AF175" s="171"/>
      <c r="AG175" s="171" t="s">
        <v>165</v>
      </c>
      <c r="AH175" s="171">
        <v>0</v>
      </c>
      <c r="AI175" s="171"/>
      <c r="AJ175" s="171"/>
      <c r="AK175" s="171"/>
      <c r="AL175" s="171"/>
      <c r="AM175" s="171"/>
      <c r="AN175" s="171"/>
      <c r="AO175" s="171"/>
      <c r="AP175" s="171"/>
      <c r="AQ175" s="171"/>
      <c r="AR175" s="171"/>
      <c r="AS175" s="171"/>
      <c r="AT175" s="171"/>
      <c r="AU175" s="171"/>
      <c r="AV175" s="171"/>
      <c r="AW175" s="171"/>
      <c r="AX175" s="171"/>
      <c r="AY175" s="171"/>
      <c r="AZ175" s="171"/>
      <c r="BA175" s="171"/>
      <c r="BB175" s="171"/>
      <c r="BC175" s="171"/>
      <c r="BD175" s="171"/>
      <c r="BE175" s="171"/>
      <c r="BF175" s="171"/>
      <c r="BG175" s="171"/>
      <c r="BH175" s="171"/>
    </row>
    <row r="176" spans="1:60" outlineLevel="1">
      <c r="A176" s="172"/>
      <c r="B176" s="182"/>
      <c r="C176" s="213" t="s">
        <v>260</v>
      </c>
      <c r="D176" s="186"/>
      <c r="E176" s="190">
        <v>6.3840000000000003</v>
      </c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6"/>
      <c r="V176" s="195"/>
      <c r="W176" s="171"/>
      <c r="X176" s="171"/>
      <c r="Y176" s="171"/>
      <c r="Z176" s="171"/>
      <c r="AA176" s="171"/>
      <c r="AB176" s="171"/>
      <c r="AC176" s="171"/>
      <c r="AD176" s="171"/>
      <c r="AE176" s="171"/>
      <c r="AF176" s="171"/>
      <c r="AG176" s="171" t="s">
        <v>165</v>
      </c>
      <c r="AH176" s="171">
        <v>0</v>
      </c>
      <c r="AI176" s="171"/>
      <c r="AJ176" s="171"/>
      <c r="AK176" s="171"/>
      <c r="AL176" s="171"/>
      <c r="AM176" s="171"/>
      <c r="AN176" s="171"/>
      <c r="AO176" s="171"/>
      <c r="AP176" s="171"/>
      <c r="AQ176" s="171"/>
      <c r="AR176" s="171"/>
      <c r="AS176" s="171"/>
      <c r="AT176" s="171"/>
      <c r="AU176" s="171"/>
      <c r="AV176" s="171"/>
      <c r="AW176" s="171"/>
      <c r="AX176" s="171"/>
      <c r="AY176" s="171"/>
      <c r="AZ176" s="171"/>
      <c r="BA176" s="171"/>
      <c r="BB176" s="171"/>
      <c r="BC176" s="171"/>
      <c r="BD176" s="171"/>
      <c r="BE176" s="171"/>
      <c r="BF176" s="171"/>
      <c r="BG176" s="171"/>
      <c r="BH176" s="171"/>
    </row>
    <row r="177" spans="1:60" outlineLevel="1">
      <c r="A177" s="172">
        <v>89</v>
      </c>
      <c r="B177" s="182" t="s">
        <v>405</v>
      </c>
      <c r="C177" s="211" t="s">
        <v>406</v>
      </c>
      <c r="D177" s="184" t="s">
        <v>162</v>
      </c>
      <c r="E177" s="188">
        <v>15</v>
      </c>
      <c r="F177" s="194"/>
      <c r="G177" s="195">
        <f>ROUND(E177*F177,2)</f>
        <v>0</v>
      </c>
      <c r="H177" s="194"/>
      <c r="I177" s="195">
        <f>ROUND(E177*H177,2)</f>
        <v>0</v>
      </c>
      <c r="J177" s="194"/>
      <c r="K177" s="195">
        <f>ROUND(E177*J177,2)</f>
        <v>0</v>
      </c>
      <c r="L177" s="195">
        <v>15</v>
      </c>
      <c r="M177" s="195">
        <f>G177*(1+L177/100)</f>
        <v>0</v>
      </c>
      <c r="N177" s="195">
        <v>1.75E-3</v>
      </c>
      <c r="O177" s="195">
        <f>ROUND(E177*N177,2)</f>
        <v>0.03</v>
      </c>
      <c r="P177" s="195">
        <v>0</v>
      </c>
      <c r="Q177" s="195">
        <f>ROUND(E177*P177,2)</f>
        <v>0</v>
      </c>
      <c r="R177" s="195" t="s">
        <v>404</v>
      </c>
      <c r="S177" s="195" t="s">
        <v>158</v>
      </c>
      <c r="T177" s="195">
        <v>0.32064999999999999</v>
      </c>
      <c r="U177" s="196">
        <f>ROUND(E177*T177,2)</f>
        <v>4.8099999999999996</v>
      </c>
      <c r="V177" s="195"/>
      <c r="W177" s="171"/>
      <c r="X177" s="171"/>
      <c r="Y177" s="171"/>
      <c r="Z177" s="171"/>
      <c r="AA177" s="171"/>
      <c r="AB177" s="171"/>
      <c r="AC177" s="171"/>
      <c r="AD177" s="171"/>
      <c r="AE177" s="171"/>
      <c r="AF177" s="171"/>
      <c r="AG177" s="171" t="s">
        <v>159</v>
      </c>
      <c r="AH177" s="171"/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</row>
    <row r="178" spans="1:60" outlineLevel="1">
      <c r="A178" s="172">
        <v>90</v>
      </c>
      <c r="B178" s="182" t="s">
        <v>407</v>
      </c>
      <c r="C178" s="211" t="s">
        <v>408</v>
      </c>
      <c r="D178" s="184" t="s">
        <v>162</v>
      </c>
      <c r="E178" s="188">
        <v>142.08779999999999</v>
      </c>
      <c r="F178" s="194"/>
      <c r="G178" s="195">
        <f>ROUND(E178*F178,2)</f>
        <v>0</v>
      </c>
      <c r="H178" s="194"/>
      <c r="I178" s="195">
        <f>ROUND(E178*H178,2)</f>
        <v>0</v>
      </c>
      <c r="J178" s="194"/>
      <c r="K178" s="195">
        <f>ROUND(E178*J178,2)</f>
        <v>0</v>
      </c>
      <c r="L178" s="195">
        <v>15</v>
      </c>
      <c r="M178" s="195">
        <f>G178*(1+L178/100)</f>
        <v>0</v>
      </c>
      <c r="N178" s="195">
        <v>4.2000000000000002E-4</v>
      </c>
      <c r="O178" s="195">
        <f>ROUND(E178*N178,2)</f>
        <v>0.06</v>
      </c>
      <c r="P178" s="195">
        <v>0</v>
      </c>
      <c r="Q178" s="195">
        <f>ROUND(E178*P178,2)</f>
        <v>0</v>
      </c>
      <c r="R178" s="195" t="s">
        <v>293</v>
      </c>
      <c r="S178" s="195" t="s">
        <v>158</v>
      </c>
      <c r="T178" s="195">
        <v>0</v>
      </c>
      <c r="U178" s="196">
        <f>ROUND(E178*T178,2)</f>
        <v>0</v>
      </c>
      <c r="V178" s="195"/>
      <c r="W178" s="171"/>
      <c r="X178" s="171"/>
      <c r="Y178" s="171"/>
      <c r="Z178" s="171"/>
      <c r="AA178" s="171"/>
      <c r="AB178" s="171"/>
      <c r="AC178" s="171"/>
      <c r="AD178" s="171"/>
      <c r="AE178" s="171"/>
      <c r="AF178" s="171"/>
      <c r="AG178" s="171" t="s">
        <v>409</v>
      </c>
      <c r="AH178" s="171"/>
      <c r="AI178" s="171"/>
      <c r="AJ178" s="171"/>
      <c r="AK178" s="171"/>
      <c r="AL178" s="171"/>
      <c r="AM178" s="171"/>
      <c r="AN178" s="171"/>
      <c r="AO178" s="171"/>
      <c r="AP178" s="171"/>
      <c r="AQ178" s="171"/>
      <c r="AR178" s="171"/>
      <c r="AS178" s="171"/>
      <c r="AT178" s="171"/>
      <c r="AU178" s="171"/>
      <c r="AV178" s="171"/>
      <c r="AW178" s="171"/>
      <c r="AX178" s="171"/>
      <c r="AY178" s="171"/>
      <c r="AZ178" s="171"/>
      <c r="BA178" s="171"/>
      <c r="BB178" s="171"/>
      <c r="BC178" s="171"/>
      <c r="BD178" s="171"/>
      <c r="BE178" s="171"/>
      <c r="BF178" s="171"/>
      <c r="BG178" s="171"/>
      <c r="BH178" s="171"/>
    </row>
    <row r="179" spans="1:60" outlineLevel="1">
      <c r="A179" s="172"/>
      <c r="B179" s="182"/>
      <c r="C179" s="213" t="s">
        <v>197</v>
      </c>
      <c r="D179" s="186"/>
      <c r="E179" s="190">
        <v>142.08779999999999</v>
      </c>
      <c r="F179" s="195"/>
      <c r="G179" s="195"/>
      <c r="H179" s="195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5"/>
      <c r="U179" s="196"/>
      <c r="V179" s="195"/>
      <c r="W179" s="171"/>
      <c r="X179" s="171"/>
      <c r="Y179" s="171"/>
      <c r="Z179" s="171"/>
      <c r="AA179" s="171"/>
      <c r="AB179" s="171"/>
      <c r="AC179" s="171"/>
      <c r="AD179" s="171"/>
      <c r="AE179" s="171"/>
      <c r="AF179" s="171"/>
      <c r="AG179" s="171" t="s">
        <v>165</v>
      </c>
      <c r="AH179" s="171">
        <v>5</v>
      </c>
      <c r="AI179" s="171"/>
      <c r="AJ179" s="171"/>
      <c r="AK179" s="171"/>
      <c r="AL179" s="171"/>
      <c r="AM179" s="171"/>
      <c r="AN179" s="171"/>
      <c r="AO179" s="171"/>
      <c r="AP179" s="171"/>
      <c r="AQ179" s="171"/>
      <c r="AR179" s="171"/>
      <c r="AS179" s="171"/>
      <c r="AT179" s="171"/>
      <c r="AU179" s="171"/>
      <c r="AV179" s="171"/>
      <c r="AW179" s="171"/>
      <c r="AX179" s="171"/>
      <c r="AY179" s="171"/>
      <c r="AZ179" s="171"/>
      <c r="BA179" s="171"/>
      <c r="BB179" s="171"/>
      <c r="BC179" s="171"/>
      <c r="BD179" s="171"/>
      <c r="BE179" s="171"/>
      <c r="BF179" s="171"/>
      <c r="BG179" s="171"/>
      <c r="BH179" s="171"/>
    </row>
    <row r="180" spans="1:60" outlineLevel="1">
      <c r="A180" s="172">
        <v>91</v>
      </c>
      <c r="B180" s="182" t="s">
        <v>410</v>
      </c>
      <c r="C180" s="211" t="s">
        <v>411</v>
      </c>
      <c r="D180" s="184" t="s">
        <v>162</v>
      </c>
      <c r="E180" s="188">
        <v>48.07</v>
      </c>
      <c r="F180" s="194"/>
      <c r="G180" s="195">
        <f>ROUND(E180*F180,2)</f>
        <v>0</v>
      </c>
      <c r="H180" s="194"/>
      <c r="I180" s="195">
        <f>ROUND(E180*H180,2)</f>
        <v>0</v>
      </c>
      <c r="J180" s="194"/>
      <c r="K180" s="195">
        <f>ROUND(E180*J180,2)</f>
        <v>0</v>
      </c>
      <c r="L180" s="195">
        <v>15</v>
      </c>
      <c r="M180" s="195">
        <f>G180*(1+L180/100)</f>
        <v>0</v>
      </c>
      <c r="N180" s="195">
        <v>3.5E-4</v>
      </c>
      <c r="O180" s="195">
        <f>ROUND(E180*N180,2)</f>
        <v>0.02</v>
      </c>
      <c r="P180" s="195">
        <v>0</v>
      </c>
      <c r="Q180" s="195">
        <f>ROUND(E180*P180,2)</f>
        <v>0</v>
      </c>
      <c r="R180" s="195" t="s">
        <v>293</v>
      </c>
      <c r="S180" s="195" t="s">
        <v>158</v>
      </c>
      <c r="T180" s="195">
        <v>0</v>
      </c>
      <c r="U180" s="196">
        <f>ROUND(E180*T180,2)</f>
        <v>0</v>
      </c>
      <c r="V180" s="195"/>
      <c r="W180" s="171"/>
      <c r="X180" s="171"/>
      <c r="Y180" s="171"/>
      <c r="Z180" s="171"/>
      <c r="AA180" s="171"/>
      <c r="AB180" s="171"/>
      <c r="AC180" s="171"/>
      <c r="AD180" s="171"/>
      <c r="AE180" s="171"/>
      <c r="AF180" s="171"/>
      <c r="AG180" s="171" t="s">
        <v>409</v>
      </c>
      <c r="AH180" s="171"/>
      <c r="AI180" s="171"/>
      <c r="AJ180" s="171"/>
      <c r="AK180" s="171"/>
      <c r="AL180" s="171"/>
      <c r="AM180" s="171"/>
      <c r="AN180" s="171"/>
      <c r="AO180" s="171"/>
      <c r="AP180" s="171"/>
      <c r="AQ180" s="171"/>
      <c r="AR180" s="171"/>
      <c r="AS180" s="171"/>
      <c r="AT180" s="171"/>
      <c r="AU180" s="171"/>
      <c r="AV180" s="171"/>
      <c r="AW180" s="171"/>
      <c r="AX180" s="171"/>
      <c r="AY180" s="171"/>
      <c r="AZ180" s="171"/>
      <c r="BA180" s="171"/>
      <c r="BB180" s="171"/>
      <c r="BC180" s="171"/>
      <c r="BD180" s="171"/>
      <c r="BE180" s="171"/>
      <c r="BF180" s="171"/>
      <c r="BG180" s="171"/>
      <c r="BH180" s="171"/>
    </row>
    <row r="181" spans="1:60" outlineLevel="1">
      <c r="A181" s="172"/>
      <c r="B181" s="182"/>
      <c r="C181" s="213" t="s">
        <v>310</v>
      </c>
      <c r="D181" s="186"/>
      <c r="E181" s="190">
        <v>10.039999999999999</v>
      </c>
      <c r="F181" s="195"/>
      <c r="G181" s="195"/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6"/>
      <c r="V181" s="195"/>
      <c r="W181" s="171"/>
      <c r="X181" s="171"/>
      <c r="Y181" s="171"/>
      <c r="Z181" s="171"/>
      <c r="AA181" s="171"/>
      <c r="AB181" s="171"/>
      <c r="AC181" s="171"/>
      <c r="AD181" s="171"/>
      <c r="AE181" s="171"/>
      <c r="AF181" s="171"/>
      <c r="AG181" s="171" t="s">
        <v>165</v>
      </c>
      <c r="AH181" s="171">
        <v>5</v>
      </c>
      <c r="AI181" s="171"/>
      <c r="AJ181" s="171"/>
      <c r="AK181" s="171"/>
      <c r="AL181" s="171"/>
      <c r="AM181" s="171"/>
      <c r="AN181" s="171"/>
      <c r="AO181" s="171"/>
      <c r="AP181" s="171"/>
      <c r="AQ181" s="171"/>
      <c r="AR181" s="171"/>
      <c r="AS181" s="171"/>
      <c r="AT181" s="171"/>
      <c r="AU181" s="171"/>
      <c r="AV181" s="171"/>
      <c r="AW181" s="171"/>
      <c r="AX181" s="171"/>
      <c r="AY181" s="171"/>
      <c r="AZ181" s="171"/>
      <c r="BA181" s="171"/>
      <c r="BB181" s="171"/>
      <c r="BC181" s="171"/>
      <c r="BD181" s="171"/>
      <c r="BE181" s="171"/>
      <c r="BF181" s="171"/>
      <c r="BG181" s="171"/>
      <c r="BH181" s="171"/>
    </row>
    <row r="182" spans="1:60" outlineLevel="1">
      <c r="A182" s="172"/>
      <c r="B182" s="182"/>
      <c r="C182" s="213" t="s">
        <v>311</v>
      </c>
      <c r="D182" s="186"/>
      <c r="E182" s="190">
        <v>5</v>
      </c>
      <c r="F182" s="195"/>
      <c r="G182" s="195"/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5"/>
      <c r="U182" s="196"/>
      <c r="V182" s="195"/>
      <c r="W182" s="171"/>
      <c r="X182" s="171"/>
      <c r="Y182" s="171"/>
      <c r="Z182" s="171"/>
      <c r="AA182" s="171"/>
      <c r="AB182" s="171"/>
      <c r="AC182" s="171"/>
      <c r="AD182" s="171"/>
      <c r="AE182" s="171"/>
      <c r="AF182" s="171"/>
      <c r="AG182" s="171" t="s">
        <v>165</v>
      </c>
      <c r="AH182" s="171">
        <v>5</v>
      </c>
      <c r="AI182" s="171"/>
      <c r="AJ182" s="171"/>
      <c r="AK182" s="171"/>
      <c r="AL182" s="171"/>
      <c r="AM182" s="171"/>
      <c r="AN182" s="171"/>
      <c r="AO182" s="171"/>
      <c r="AP182" s="171"/>
      <c r="AQ182" s="171"/>
      <c r="AR182" s="171"/>
      <c r="AS182" s="171"/>
      <c r="AT182" s="171"/>
      <c r="AU182" s="171"/>
      <c r="AV182" s="171"/>
      <c r="AW182" s="171"/>
      <c r="AX182" s="171"/>
      <c r="AY182" s="171"/>
      <c r="AZ182" s="171"/>
      <c r="BA182" s="171"/>
      <c r="BB182" s="171"/>
      <c r="BC182" s="171"/>
      <c r="BD182" s="171"/>
      <c r="BE182" s="171"/>
      <c r="BF182" s="171"/>
      <c r="BG182" s="171"/>
      <c r="BH182" s="171"/>
    </row>
    <row r="183" spans="1:60" outlineLevel="1">
      <c r="A183" s="172"/>
      <c r="B183" s="182"/>
      <c r="C183" s="213" t="s">
        <v>412</v>
      </c>
      <c r="D183" s="186"/>
      <c r="E183" s="190">
        <v>33.03</v>
      </c>
      <c r="F183" s="195"/>
      <c r="G183" s="195"/>
      <c r="H183" s="195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5"/>
      <c r="U183" s="196"/>
      <c r="V183" s="195"/>
      <c r="W183" s="171"/>
      <c r="X183" s="171"/>
      <c r="Y183" s="171"/>
      <c r="Z183" s="171"/>
      <c r="AA183" s="171"/>
      <c r="AB183" s="171"/>
      <c r="AC183" s="171"/>
      <c r="AD183" s="171"/>
      <c r="AE183" s="171"/>
      <c r="AF183" s="171"/>
      <c r="AG183" s="171" t="s">
        <v>165</v>
      </c>
      <c r="AH183" s="171">
        <v>0</v>
      </c>
      <c r="AI183" s="171"/>
      <c r="AJ183" s="171"/>
      <c r="AK183" s="171"/>
      <c r="AL183" s="171"/>
      <c r="AM183" s="171"/>
      <c r="AN183" s="171"/>
      <c r="AO183" s="171"/>
      <c r="AP183" s="171"/>
      <c r="AQ183" s="171"/>
      <c r="AR183" s="171"/>
      <c r="AS183" s="171"/>
      <c r="AT183" s="171"/>
      <c r="AU183" s="171"/>
      <c r="AV183" s="171"/>
      <c r="AW183" s="171"/>
      <c r="AX183" s="171"/>
      <c r="AY183" s="171"/>
      <c r="AZ183" s="171"/>
      <c r="BA183" s="171"/>
      <c r="BB183" s="171"/>
      <c r="BC183" s="171"/>
      <c r="BD183" s="171"/>
      <c r="BE183" s="171"/>
      <c r="BF183" s="171"/>
      <c r="BG183" s="171"/>
      <c r="BH183" s="171"/>
    </row>
    <row r="184" spans="1:60">
      <c r="A184" s="178" t="s">
        <v>143</v>
      </c>
      <c r="B184" s="183" t="s">
        <v>115</v>
      </c>
      <c r="C184" s="212" t="s">
        <v>116</v>
      </c>
      <c r="D184" s="185"/>
      <c r="E184" s="189"/>
      <c r="F184" s="197"/>
      <c r="G184" s="197">
        <f>SUMIF(AG185:AG191,"&lt;&gt;NOR",G185:G191)</f>
        <v>0</v>
      </c>
      <c r="H184" s="197"/>
      <c r="I184" s="197">
        <f>SUM(I185:I191)</f>
        <v>0</v>
      </c>
      <c r="J184" s="197"/>
      <c r="K184" s="197">
        <f>SUM(K185:K191)</f>
        <v>0</v>
      </c>
      <c r="L184" s="197"/>
      <c r="M184" s="197">
        <f>SUM(M185:M191)</f>
        <v>0</v>
      </c>
      <c r="N184" s="197"/>
      <c r="O184" s="197">
        <f>SUM(O185:O191)</f>
        <v>0</v>
      </c>
      <c r="P184" s="197"/>
      <c r="Q184" s="197">
        <f>SUM(Q185:Q191)</f>
        <v>0</v>
      </c>
      <c r="R184" s="197"/>
      <c r="S184" s="197"/>
      <c r="T184" s="197"/>
      <c r="U184" s="198">
        <f>SUM(U185:U191)</f>
        <v>11171.89</v>
      </c>
      <c r="V184" s="197"/>
      <c r="AG184" t="s">
        <v>144</v>
      </c>
    </row>
    <row r="185" spans="1:60" outlineLevel="1">
      <c r="A185" s="172">
        <v>92</v>
      </c>
      <c r="B185" s="182" t="s">
        <v>413</v>
      </c>
      <c r="C185" s="211" t="s">
        <v>414</v>
      </c>
      <c r="D185" s="184" t="s">
        <v>301</v>
      </c>
      <c r="E185" s="188">
        <v>5.8842100000000004</v>
      </c>
      <c r="F185" s="194"/>
      <c r="G185" s="195">
        <f t="shared" ref="G185:G191" si="7">ROUND(E185*F185,2)</f>
        <v>0</v>
      </c>
      <c r="H185" s="194"/>
      <c r="I185" s="195">
        <f t="shared" ref="I185:I191" si="8">ROUND(E185*H185,2)</f>
        <v>0</v>
      </c>
      <c r="J185" s="194"/>
      <c r="K185" s="195">
        <f t="shared" ref="K185:K191" si="9">ROUND(E185*J185,2)</f>
        <v>0</v>
      </c>
      <c r="L185" s="195">
        <v>15</v>
      </c>
      <c r="M185" s="195">
        <f t="shared" ref="M185:M191" si="10">G185*(1+L185/100)</f>
        <v>0</v>
      </c>
      <c r="N185" s="195">
        <v>0</v>
      </c>
      <c r="O185" s="195">
        <f t="shared" ref="O185:O191" si="11">ROUND(E185*N185,2)</f>
        <v>0</v>
      </c>
      <c r="P185" s="195">
        <v>0</v>
      </c>
      <c r="Q185" s="195">
        <f t="shared" ref="Q185:Q191" si="12">ROUND(E185*P185,2)</f>
        <v>0</v>
      </c>
      <c r="R185" s="195" t="s">
        <v>415</v>
      </c>
      <c r="S185" s="195" t="s">
        <v>158</v>
      </c>
      <c r="T185" s="195">
        <v>0.16400000000000001</v>
      </c>
      <c r="U185" s="196">
        <f t="shared" ref="U185:U191" si="13">ROUND(E185*T185,2)</f>
        <v>0.97</v>
      </c>
      <c r="V185" s="195"/>
      <c r="W185" s="171"/>
      <c r="X185" s="171"/>
      <c r="Y185" s="171"/>
      <c r="Z185" s="171"/>
      <c r="AA185" s="171"/>
      <c r="AB185" s="171"/>
      <c r="AC185" s="171"/>
      <c r="AD185" s="171"/>
      <c r="AE185" s="171"/>
      <c r="AF185" s="171"/>
      <c r="AG185" s="171" t="s">
        <v>416</v>
      </c>
      <c r="AH185" s="171"/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</row>
    <row r="186" spans="1:60" outlineLevel="1">
      <c r="A186" s="172">
        <v>93</v>
      </c>
      <c r="B186" s="182" t="s">
        <v>417</v>
      </c>
      <c r="C186" s="211" t="s">
        <v>418</v>
      </c>
      <c r="D186" s="184" t="s">
        <v>301</v>
      </c>
      <c r="E186" s="188">
        <v>5.8842100000000004</v>
      </c>
      <c r="F186" s="194"/>
      <c r="G186" s="195">
        <f t="shared" si="7"/>
        <v>0</v>
      </c>
      <c r="H186" s="194"/>
      <c r="I186" s="195">
        <f t="shared" si="8"/>
        <v>0</v>
      </c>
      <c r="J186" s="194"/>
      <c r="K186" s="195">
        <f t="shared" si="9"/>
        <v>0</v>
      </c>
      <c r="L186" s="195">
        <v>15</v>
      </c>
      <c r="M186" s="195">
        <f t="shared" si="10"/>
        <v>0</v>
      </c>
      <c r="N186" s="195">
        <v>0</v>
      </c>
      <c r="O186" s="195">
        <f t="shared" si="11"/>
        <v>0</v>
      </c>
      <c r="P186" s="195">
        <v>0</v>
      </c>
      <c r="Q186" s="195">
        <f t="shared" si="12"/>
        <v>0</v>
      </c>
      <c r="R186" s="195" t="s">
        <v>236</v>
      </c>
      <c r="S186" s="195" t="s">
        <v>158</v>
      </c>
      <c r="T186" s="195">
        <v>2.0089999999999999</v>
      </c>
      <c r="U186" s="196">
        <f t="shared" si="13"/>
        <v>11.82</v>
      </c>
      <c r="V186" s="195"/>
      <c r="W186" s="171"/>
      <c r="X186" s="171"/>
      <c r="Y186" s="171"/>
      <c r="Z186" s="171"/>
      <c r="AA186" s="171"/>
      <c r="AB186" s="171"/>
      <c r="AC186" s="171"/>
      <c r="AD186" s="171"/>
      <c r="AE186" s="171"/>
      <c r="AF186" s="171"/>
      <c r="AG186" s="171" t="s">
        <v>416</v>
      </c>
      <c r="AH186" s="171"/>
      <c r="AI186" s="171"/>
      <c r="AJ186" s="171"/>
      <c r="AK186" s="171"/>
      <c r="AL186" s="171"/>
      <c r="AM186" s="171"/>
      <c r="AN186" s="171"/>
      <c r="AO186" s="171"/>
      <c r="AP186" s="171"/>
      <c r="AQ186" s="171"/>
      <c r="AR186" s="171"/>
      <c r="AS186" s="171"/>
      <c r="AT186" s="171"/>
      <c r="AU186" s="171"/>
      <c r="AV186" s="171"/>
      <c r="AW186" s="171"/>
      <c r="AX186" s="171"/>
      <c r="AY186" s="171"/>
      <c r="AZ186" s="171"/>
      <c r="BA186" s="171"/>
      <c r="BB186" s="171"/>
      <c r="BC186" s="171"/>
      <c r="BD186" s="171"/>
      <c r="BE186" s="171"/>
      <c r="BF186" s="171"/>
      <c r="BG186" s="171"/>
      <c r="BH186" s="171"/>
    </row>
    <row r="187" spans="1:60" outlineLevel="1">
      <c r="A187" s="172">
        <v>94</v>
      </c>
      <c r="B187" s="182" t="s">
        <v>419</v>
      </c>
      <c r="C187" s="211" t="s">
        <v>420</v>
      </c>
      <c r="D187" s="184" t="s">
        <v>301</v>
      </c>
      <c r="E187" s="188">
        <v>5.8842100000000004</v>
      </c>
      <c r="F187" s="194"/>
      <c r="G187" s="195">
        <f t="shared" si="7"/>
        <v>0</v>
      </c>
      <c r="H187" s="194"/>
      <c r="I187" s="195">
        <f t="shared" si="8"/>
        <v>0</v>
      </c>
      <c r="J187" s="194"/>
      <c r="K187" s="195">
        <f t="shared" si="9"/>
        <v>0</v>
      </c>
      <c r="L187" s="195">
        <v>15</v>
      </c>
      <c r="M187" s="195">
        <f t="shared" si="10"/>
        <v>0</v>
      </c>
      <c r="N187" s="195">
        <v>0</v>
      </c>
      <c r="O187" s="195">
        <f t="shared" si="11"/>
        <v>0</v>
      </c>
      <c r="P187" s="195">
        <v>0</v>
      </c>
      <c r="Q187" s="195">
        <f t="shared" si="12"/>
        <v>0</v>
      </c>
      <c r="R187" s="195" t="s">
        <v>236</v>
      </c>
      <c r="S187" s="195" t="s">
        <v>158</v>
      </c>
      <c r="T187" s="195">
        <v>501.76</v>
      </c>
      <c r="U187" s="196">
        <f t="shared" si="13"/>
        <v>2952.46</v>
      </c>
      <c r="V187" s="195"/>
      <c r="W187" s="171"/>
      <c r="X187" s="171"/>
      <c r="Y187" s="171"/>
      <c r="Z187" s="171"/>
      <c r="AA187" s="171"/>
      <c r="AB187" s="171"/>
      <c r="AC187" s="171"/>
      <c r="AD187" s="171"/>
      <c r="AE187" s="171"/>
      <c r="AF187" s="171"/>
      <c r="AG187" s="171" t="s">
        <v>416</v>
      </c>
      <c r="AH187" s="171"/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</row>
    <row r="188" spans="1:60" outlineLevel="1">
      <c r="A188" s="172">
        <v>95</v>
      </c>
      <c r="B188" s="182" t="s">
        <v>421</v>
      </c>
      <c r="C188" s="211" t="s">
        <v>422</v>
      </c>
      <c r="D188" s="184" t="s">
        <v>301</v>
      </c>
      <c r="E188" s="188">
        <v>82.378979999999999</v>
      </c>
      <c r="F188" s="194"/>
      <c r="G188" s="195">
        <f t="shared" si="7"/>
        <v>0</v>
      </c>
      <c r="H188" s="194"/>
      <c r="I188" s="195">
        <f t="shared" si="8"/>
        <v>0</v>
      </c>
      <c r="J188" s="194"/>
      <c r="K188" s="195">
        <f t="shared" si="9"/>
        <v>0</v>
      </c>
      <c r="L188" s="195">
        <v>15</v>
      </c>
      <c r="M188" s="195">
        <f t="shared" si="10"/>
        <v>0</v>
      </c>
      <c r="N188" s="195">
        <v>0</v>
      </c>
      <c r="O188" s="195">
        <f t="shared" si="11"/>
        <v>0</v>
      </c>
      <c r="P188" s="195">
        <v>0</v>
      </c>
      <c r="Q188" s="195">
        <f t="shared" si="12"/>
        <v>0</v>
      </c>
      <c r="R188" s="195" t="s">
        <v>236</v>
      </c>
      <c r="S188" s="195" t="s">
        <v>158</v>
      </c>
      <c r="T188" s="195">
        <v>0</v>
      </c>
      <c r="U188" s="196">
        <f t="shared" si="13"/>
        <v>0</v>
      </c>
      <c r="V188" s="195"/>
      <c r="W188" s="171"/>
      <c r="X188" s="171"/>
      <c r="Y188" s="171"/>
      <c r="Z188" s="171"/>
      <c r="AA188" s="171"/>
      <c r="AB188" s="171"/>
      <c r="AC188" s="171"/>
      <c r="AD188" s="171"/>
      <c r="AE188" s="171"/>
      <c r="AF188" s="171"/>
      <c r="AG188" s="171" t="s">
        <v>416</v>
      </c>
      <c r="AH188" s="171"/>
      <c r="AI188" s="171"/>
      <c r="AJ188" s="171"/>
      <c r="AK188" s="171"/>
      <c r="AL188" s="171"/>
      <c r="AM188" s="171"/>
      <c r="AN188" s="171"/>
      <c r="AO188" s="171"/>
      <c r="AP188" s="171"/>
      <c r="AQ188" s="171"/>
      <c r="AR188" s="171"/>
      <c r="AS188" s="171"/>
      <c r="AT188" s="171"/>
      <c r="AU188" s="171"/>
      <c r="AV188" s="171"/>
      <c r="AW188" s="171"/>
      <c r="AX188" s="171"/>
      <c r="AY188" s="171"/>
      <c r="AZ188" s="171"/>
      <c r="BA188" s="171"/>
      <c r="BB188" s="171"/>
      <c r="BC188" s="171"/>
      <c r="BD188" s="171"/>
      <c r="BE188" s="171"/>
      <c r="BF188" s="171"/>
      <c r="BG188" s="171"/>
      <c r="BH188" s="171"/>
    </row>
    <row r="189" spans="1:60" outlineLevel="1">
      <c r="A189" s="172">
        <v>96</v>
      </c>
      <c r="B189" s="182" t="s">
        <v>423</v>
      </c>
      <c r="C189" s="211" t="s">
        <v>424</v>
      </c>
      <c r="D189" s="184" t="s">
        <v>301</v>
      </c>
      <c r="E189" s="188">
        <v>5.8842100000000004</v>
      </c>
      <c r="F189" s="194"/>
      <c r="G189" s="195">
        <f t="shared" si="7"/>
        <v>0</v>
      </c>
      <c r="H189" s="194"/>
      <c r="I189" s="195">
        <f t="shared" si="8"/>
        <v>0</v>
      </c>
      <c r="J189" s="194"/>
      <c r="K189" s="195">
        <f t="shared" si="9"/>
        <v>0</v>
      </c>
      <c r="L189" s="195">
        <v>15</v>
      </c>
      <c r="M189" s="195">
        <f t="shared" si="10"/>
        <v>0</v>
      </c>
      <c r="N189" s="195">
        <v>0</v>
      </c>
      <c r="O189" s="195">
        <f t="shared" si="11"/>
        <v>0</v>
      </c>
      <c r="P189" s="195">
        <v>0</v>
      </c>
      <c r="Q189" s="195">
        <f t="shared" si="12"/>
        <v>0</v>
      </c>
      <c r="R189" s="195" t="s">
        <v>236</v>
      </c>
      <c r="S189" s="195" t="s">
        <v>158</v>
      </c>
      <c r="T189" s="195">
        <v>964.60799999999995</v>
      </c>
      <c r="U189" s="196">
        <f t="shared" si="13"/>
        <v>5675.96</v>
      </c>
      <c r="V189" s="195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 t="s">
        <v>416</v>
      </c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</row>
    <row r="190" spans="1:60" outlineLevel="1">
      <c r="A190" s="172">
        <v>97</v>
      </c>
      <c r="B190" s="182" t="s">
        <v>425</v>
      </c>
      <c r="C190" s="211" t="s">
        <v>426</v>
      </c>
      <c r="D190" s="184" t="s">
        <v>301</v>
      </c>
      <c r="E190" s="188">
        <v>23.536850000000001</v>
      </c>
      <c r="F190" s="194"/>
      <c r="G190" s="195">
        <f t="shared" si="7"/>
        <v>0</v>
      </c>
      <c r="H190" s="194"/>
      <c r="I190" s="195">
        <f t="shared" si="8"/>
        <v>0</v>
      </c>
      <c r="J190" s="194"/>
      <c r="K190" s="195">
        <f t="shared" si="9"/>
        <v>0</v>
      </c>
      <c r="L190" s="195">
        <v>15</v>
      </c>
      <c r="M190" s="195">
        <f t="shared" si="10"/>
        <v>0</v>
      </c>
      <c r="N190" s="195">
        <v>0</v>
      </c>
      <c r="O190" s="195">
        <f t="shared" si="11"/>
        <v>0</v>
      </c>
      <c r="P190" s="195">
        <v>0</v>
      </c>
      <c r="Q190" s="195">
        <f t="shared" si="12"/>
        <v>0</v>
      </c>
      <c r="R190" s="195" t="s">
        <v>236</v>
      </c>
      <c r="S190" s="195" t="s">
        <v>158</v>
      </c>
      <c r="T190" s="195">
        <v>107.52</v>
      </c>
      <c r="U190" s="196">
        <f t="shared" si="13"/>
        <v>2530.6799999999998</v>
      </c>
      <c r="V190" s="195"/>
      <c r="W190" s="171"/>
      <c r="X190" s="171"/>
      <c r="Y190" s="171"/>
      <c r="Z190" s="171"/>
      <c r="AA190" s="171"/>
      <c r="AB190" s="171"/>
      <c r="AC190" s="171"/>
      <c r="AD190" s="171"/>
      <c r="AE190" s="171"/>
      <c r="AF190" s="171"/>
      <c r="AG190" s="171" t="s">
        <v>416</v>
      </c>
      <c r="AH190" s="171"/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</row>
    <row r="191" spans="1:60" outlineLevel="1">
      <c r="A191" s="199">
        <v>98</v>
      </c>
      <c r="B191" s="200" t="s">
        <v>427</v>
      </c>
      <c r="C191" s="214" t="s">
        <v>428</v>
      </c>
      <c r="D191" s="201" t="s">
        <v>301</v>
      </c>
      <c r="E191" s="202">
        <v>5.8842100000000004</v>
      </c>
      <c r="F191" s="203"/>
      <c r="G191" s="204">
        <f t="shared" si="7"/>
        <v>0</v>
      </c>
      <c r="H191" s="203"/>
      <c r="I191" s="204">
        <f t="shared" si="8"/>
        <v>0</v>
      </c>
      <c r="J191" s="203"/>
      <c r="K191" s="204">
        <f t="shared" si="9"/>
        <v>0</v>
      </c>
      <c r="L191" s="204">
        <v>15</v>
      </c>
      <c r="M191" s="204">
        <f t="shared" si="10"/>
        <v>0</v>
      </c>
      <c r="N191" s="204">
        <v>0</v>
      </c>
      <c r="O191" s="204">
        <f t="shared" si="11"/>
        <v>0</v>
      </c>
      <c r="P191" s="204">
        <v>0</v>
      </c>
      <c r="Q191" s="204">
        <f t="shared" si="12"/>
        <v>0</v>
      </c>
      <c r="R191" s="204" t="s">
        <v>236</v>
      </c>
      <c r="S191" s="204" t="s">
        <v>158</v>
      </c>
      <c r="T191" s="204">
        <v>0</v>
      </c>
      <c r="U191" s="205">
        <f t="shared" si="13"/>
        <v>0</v>
      </c>
      <c r="V191" s="204"/>
      <c r="W191" s="171"/>
      <c r="X191" s="171"/>
      <c r="Y191" s="171"/>
      <c r="Z191" s="171"/>
      <c r="AA191" s="171"/>
      <c r="AB191" s="171"/>
      <c r="AC191" s="171"/>
      <c r="AD191" s="171"/>
      <c r="AE191" s="171"/>
      <c r="AF191" s="171"/>
      <c r="AG191" s="171" t="s">
        <v>416</v>
      </c>
      <c r="AH191" s="171"/>
      <c r="AI191" s="171"/>
      <c r="AJ191" s="171"/>
      <c r="AK191" s="171"/>
      <c r="AL191" s="171"/>
      <c r="AM191" s="171"/>
      <c r="AN191" s="171"/>
      <c r="AO191" s="171"/>
      <c r="AP191" s="171"/>
      <c r="AQ191" s="171"/>
      <c r="AR191" s="171"/>
      <c r="AS191" s="171"/>
      <c r="AT191" s="171"/>
      <c r="AU191" s="171"/>
      <c r="AV191" s="171"/>
      <c r="AW191" s="171"/>
      <c r="AX191" s="171"/>
      <c r="AY191" s="171"/>
      <c r="AZ191" s="171"/>
      <c r="BA191" s="171"/>
      <c r="BB191" s="171"/>
      <c r="BC191" s="171"/>
      <c r="BD191" s="171"/>
      <c r="BE191" s="171"/>
      <c r="BF191" s="171"/>
      <c r="BG191" s="171"/>
      <c r="BH191" s="171"/>
    </row>
    <row r="192" spans="1:60">
      <c r="A192" s="6"/>
      <c r="B192" s="7" t="s">
        <v>429</v>
      </c>
      <c r="C192" s="215" t="s">
        <v>429</v>
      </c>
      <c r="D192" s="9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AE192">
        <v>15</v>
      </c>
      <c r="AF192">
        <v>21</v>
      </c>
    </row>
    <row r="193" spans="1:33">
      <c r="A193" s="206"/>
      <c r="B193" s="207" t="s">
        <v>31</v>
      </c>
      <c r="C193" s="216" t="s">
        <v>429</v>
      </c>
      <c r="D193" s="208"/>
      <c r="E193" s="209"/>
      <c r="F193" s="209"/>
      <c r="G193" s="210">
        <f>G7+G11+G28+G47+G54+G56+G59+G65+G105+G107+G110+G115+G121+G138+G149+G161+G171+G184</f>
        <v>0</v>
      </c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AE193">
        <f>SUMIF(L7:L191,AE192,G7:G191)</f>
        <v>0</v>
      </c>
      <c r="AF193">
        <f>SUMIF(L7:L191,AF192,G7:G191)</f>
        <v>0</v>
      </c>
      <c r="AG193" t="s">
        <v>430</v>
      </c>
    </row>
    <row r="194" spans="1:33">
      <c r="A194" s="6"/>
      <c r="B194" s="7" t="s">
        <v>429</v>
      </c>
      <c r="C194" s="215" t="s">
        <v>429</v>
      </c>
      <c r="D194" s="9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33">
      <c r="A195" s="6"/>
      <c r="B195" s="7" t="s">
        <v>429</v>
      </c>
      <c r="C195" s="215" t="s">
        <v>429</v>
      </c>
      <c r="D195" s="9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33">
      <c r="A196" s="272" t="s">
        <v>431</v>
      </c>
      <c r="B196" s="272"/>
      <c r="C196" s="273"/>
      <c r="D196" s="9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33">
      <c r="A197" s="274"/>
      <c r="B197" s="275"/>
      <c r="C197" s="276"/>
      <c r="D197" s="275"/>
      <c r="E197" s="275"/>
      <c r="F197" s="275"/>
      <c r="G197" s="277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AG197" t="s">
        <v>432</v>
      </c>
    </row>
    <row r="198" spans="1:33">
      <c r="A198" s="278"/>
      <c r="B198" s="279"/>
      <c r="C198" s="280"/>
      <c r="D198" s="279"/>
      <c r="E198" s="279"/>
      <c r="F198" s="279"/>
      <c r="G198" s="281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33">
      <c r="A199" s="278"/>
      <c r="B199" s="279"/>
      <c r="C199" s="280"/>
      <c r="D199" s="279"/>
      <c r="E199" s="279"/>
      <c r="F199" s="279"/>
      <c r="G199" s="281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33">
      <c r="A200" s="278"/>
      <c r="B200" s="279"/>
      <c r="C200" s="280"/>
      <c r="D200" s="279"/>
      <c r="E200" s="279"/>
      <c r="F200" s="279"/>
      <c r="G200" s="281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33">
      <c r="A201" s="282"/>
      <c r="B201" s="283"/>
      <c r="C201" s="284"/>
      <c r="D201" s="283"/>
      <c r="E201" s="283"/>
      <c r="F201" s="283"/>
      <c r="G201" s="28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33">
      <c r="A202" s="6"/>
      <c r="B202" s="7" t="s">
        <v>429</v>
      </c>
      <c r="C202" s="215" t="s">
        <v>429</v>
      </c>
      <c r="D202" s="9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33">
      <c r="C203" s="217"/>
      <c r="D203" s="166"/>
      <c r="AG203" t="s">
        <v>433</v>
      </c>
    </row>
    <row r="204" spans="1:33">
      <c r="D204" s="166"/>
    </row>
    <row r="205" spans="1:33">
      <c r="D205" s="166"/>
    </row>
    <row r="206" spans="1:33">
      <c r="D206" s="166"/>
    </row>
    <row r="207" spans="1:33">
      <c r="D207" s="166"/>
    </row>
    <row r="208" spans="1:33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197:G201"/>
    <mergeCell ref="A1:G1"/>
    <mergeCell ref="C2:G2"/>
    <mergeCell ref="C3:G3"/>
    <mergeCell ref="C4:G4"/>
    <mergeCell ref="A196:C19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120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121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121</v>
      </c>
      <c r="AG3" t="s">
        <v>122</v>
      </c>
    </row>
    <row r="4" spans="1:60" ht="24.95" customHeight="1">
      <c r="A4" s="168" t="s">
        <v>10</v>
      </c>
      <c r="B4" s="169" t="s">
        <v>55</v>
      </c>
      <c r="C4" s="269" t="s">
        <v>56</v>
      </c>
      <c r="D4" s="270"/>
      <c r="E4" s="270"/>
      <c r="F4" s="270"/>
      <c r="G4" s="271"/>
      <c r="AG4" t="s">
        <v>123</v>
      </c>
    </row>
    <row r="5" spans="1:60">
      <c r="D5" s="166"/>
    </row>
    <row r="6" spans="1:60" ht="38.25">
      <c r="A6" s="175" t="s">
        <v>124</v>
      </c>
      <c r="B6" s="173" t="s">
        <v>125</v>
      </c>
      <c r="C6" s="173" t="s">
        <v>126</v>
      </c>
      <c r="D6" s="174" t="s">
        <v>127</v>
      </c>
      <c r="E6" s="175" t="s">
        <v>128</v>
      </c>
      <c r="F6" s="170" t="s">
        <v>129</v>
      </c>
      <c r="G6" s="175" t="s">
        <v>31</v>
      </c>
      <c r="H6" s="176" t="s">
        <v>32</v>
      </c>
      <c r="I6" s="176" t="s">
        <v>130</v>
      </c>
      <c r="J6" s="176" t="s">
        <v>33</v>
      </c>
      <c r="K6" s="176" t="s">
        <v>131</v>
      </c>
      <c r="L6" s="176" t="s">
        <v>132</v>
      </c>
      <c r="M6" s="176" t="s">
        <v>133</v>
      </c>
      <c r="N6" s="176" t="s">
        <v>134</v>
      </c>
      <c r="O6" s="176" t="s">
        <v>135</v>
      </c>
      <c r="P6" s="176" t="s">
        <v>136</v>
      </c>
      <c r="Q6" s="176" t="s">
        <v>137</v>
      </c>
      <c r="R6" s="176" t="s">
        <v>138</v>
      </c>
      <c r="S6" s="176" t="s">
        <v>139</v>
      </c>
      <c r="T6" s="176" t="s">
        <v>140</v>
      </c>
      <c r="U6" s="176" t="s">
        <v>141</v>
      </c>
      <c r="V6" s="176" t="s">
        <v>142</v>
      </c>
    </row>
    <row r="7" spans="1:60">
      <c r="A7" s="177" t="s">
        <v>143</v>
      </c>
      <c r="B7" s="179" t="s">
        <v>63</v>
      </c>
      <c r="C7" s="180" t="s">
        <v>64</v>
      </c>
      <c r="D7" s="181"/>
      <c r="E7" s="187"/>
      <c r="F7" s="192"/>
      <c r="G7" s="192">
        <f>SUMIF(AG8:AG9,"&lt;&gt;NOR",G8:G9)</f>
        <v>0</v>
      </c>
      <c r="H7" s="192"/>
      <c r="I7" s="192">
        <f>SUM(I8:I9)</f>
        <v>0</v>
      </c>
      <c r="J7" s="192"/>
      <c r="K7" s="192">
        <f>SUM(K8:K9)</f>
        <v>0</v>
      </c>
      <c r="L7" s="192"/>
      <c r="M7" s="192">
        <f>SUM(M8:M9)</f>
        <v>0</v>
      </c>
      <c r="N7" s="192"/>
      <c r="O7" s="192">
        <f>SUM(O8:O9)</f>
        <v>0</v>
      </c>
      <c r="P7" s="192"/>
      <c r="Q7" s="192">
        <f>SUM(Q8:Q9)</f>
        <v>0</v>
      </c>
      <c r="R7" s="192"/>
      <c r="S7" s="192"/>
      <c r="T7" s="192"/>
      <c r="U7" s="193">
        <f>SUM(U8:U9)</f>
        <v>0</v>
      </c>
      <c r="V7" s="192"/>
      <c r="AG7" t="s">
        <v>144</v>
      </c>
    </row>
    <row r="8" spans="1:60" ht="22.5" outlineLevel="1">
      <c r="A8" s="172">
        <v>1</v>
      </c>
      <c r="B8" s="182" t="s">
        <v>434</v>
      </c>
      <c r="C8" s="211" t="s">
        <v>435</v>
      </c>
      <c r="D8" s="184" t="s">
        <v>147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148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200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436</v>
      </c>
      <c r="C9" s="211" t="s">
        <v>437</v>
      </c>
      <c r="D9" s="184" t="s">
        <v>438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148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149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>
      <c r="A10" s="178" t="s">
        <v>143</v>
      </c>
      <c r="B10" s="183" t="s">
        <v>65</v>
      </c>
      <c r="C10" s="212" t="s">
        <v>66</v>
      </c>
      <c r="D10" s="185"/>
      <c r="E10" s="189"/>
      <c r="F10" s="197"/>
      <c r="G10" s="197">
        <f>SUMIF(AG11:AG14,"&lt;&gt;NOR",G11:G14)</f>
        <v>0</v>
      </c>
      <c r="H10" s="197"/>
      <c r="I10" s="197">
        <f>SUM(I11:I14)</f>
        <v>0</v>
      </c>
      <c r="J10" s="197"/>
      <c r="K10" s="197">
        <f>SUM(K11:K14)</f>
        <v>0</v>
      </c>
      <c r="L10" s="197"/>
      <c r="M10" s="197">
        <f>SUM(M11:M14)</f>
        <v>0</v>
      </c>
      <c r="N10" s="197"/>
      <c r="O10" s="197">
        <f>SUM(O11:O14)</f>
        <v>0</v>
      </c>
      <c r="P10" s="197"/>
      <c r="Q10" s="197">
        <f>SUM(Q11:Q14)</f>
        <v>0</v>
      </c>
      <c r="R10" s="197"/>
      <c r="S10" s="197"/>
      <c r="T10" s="197"/>
      <c r="U10" s="198">
        <f>SUM(U11:U14)</f>
        <v>0</v>
      </c>
      <c r="V10" s="197"/>
      <c r="AG10" t="s">
        <v>144</v>
      </c>
    </row>
    <row r="11" spans="1:60" outlineLevel="1">
      <c r="A11" s="172">
        <v>3</v>
      </c>
      <c r="B11" s="182" t="s">
        <v>439</v>
      </c>
      <c r="C11" s="211" t="s">
        <v>440</v>
      </c>
      <c r="D11" s="184" t="s">
        <v>438</v>
      </c>
      <c r="E11" s="188">
        <v>6</v>
      </c>
      <c r="F11" s="194"/>
      <c r="G11" s="195">
        <f>ROUND(E11*F11,2)</f>
        <v>0</v>
      </c>
      <c r="H11" s="194"/>
      <c r="I11" s="195">
        <f>ROUND(E11*H11,2)</f>
        <v>0</v>
      </c>
      <c r="J11" s="194"/>
      <c r="K11" s="195">
        <f>ROUND(E11*J11,2)</f>
        <v>0</v>
      </c>
      <c r="L11" s="195">
        <v>15</v>
      </c>
      <c r="M11" s="195">
        <f>G11*(1+L11/100)</f>
        <v>0</v>
      </c>
      <c r="N11" s="195">
        <v>0</v>
      </c>
      <c r="O11" s="195">
        <f>ROUND(E11*N11,2)</f>
        <v>0</v>
      </c>
      <c r="P11" s="195">
        <v>0</v>
      </c>
      <c r="Q11" s="195">
        <f>ROUND(E11*P11,2)</f>
        <v>0</v>
      </c>
      <c r="R11" s="195"/>
      <c r="S11" s="195" t="s">
        <v>148</v>
      </c>
      <c r="T11" s="195">
        <v>0</v>
      </c>
      <c r="U11" s="196">
        <f>ROUND(E11*T11,2)</f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149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4</v>
      </c>
      <c r="B12" s="182" t="s">
        <v>441</v>
      </c>
      <c r="C12" s="211" t="s">
        <v>442</v>
      </c>
      <c r="D12" s="184" t="s">
        <v>438</v>
      </c>
      <c r="E12" s="188">
        <v>1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0</v>
      </c>
      <c r="O12" s="195">
        <f>ROUND(E12*N12,2)</f>
        <v>0</v>
      </c>
      <c r="P12" s="195">
        <v>0</v>
      </c>
      <c r="Q12" s="195">
        <f>ROUND(E12*P12,2)</f>
        <v>0</v>
      </c>
      <c r="R12" s="195"/>
      <c r="S12" s="195" t="s">
        <v>148</v>
      </c>
      <c r="T12" s="195">
        <v>0</v>
      </c>
      <c r="U12" s="196">
        <f>ROUND(E12*T12,2)</f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149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5</v>
      </c>
      <c r="B13" s="182" t="s">
        <v>443</v>
      </c>
      <c r="C13" s="211" t="s">
        <v>444</v>
      </c>
      <c r="D13" s="184" t="s">
        <v>438</v>
      </c>
      <c r="E13" s="188">
        <v>1</v>
      </c>
      <c r="F13" s="194"/>
      <c r="G13" s="195">
        <f>ROUND(E13*F13,2)</f>
        <v>0</v>
      </c>
      <c r="H13" s="194"/>
      <c r="I13" s="195">
        <f>ROUND(E13*H13,2)</f>
        <v>0</v>
      </c>
      <c r="J13" s="194"/>
      <c r="K13" s="195">
        <f>ROUND(E13*J13,2)</f>
        <v>0</v>
      </c>
      <c r="L13" s="195">
        <v>15</v>
      </c>
      <c r="M13" s="195">
        <f>G13*(1+L13/100)</f>
        <v>0</v>
      </c>
      <c r="N13" s="195">
        <v>0</v>
      </c>
      <c r="O13" s="195">
        <f>ROUND(E13*N13,2)</f>
        <v>0</v>
      </c>
      <c r="P13" s="195">
        <v>0</v>
      </c>
      <c r="Q13" s="195">
        <f>ROUND(E13*P13,2)</f>
        <v>0</v>
      </c>
      <c r="R13" s="195"/>
      <c r="S13" s="195" t="s">
        <v>148</v>
      </c>
      <c r="T13" s="195">
        <v>0</v>
      </c>
      <c r="U13" s="196">
        <f>ROUND(E13*T13,2)</f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149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>
        <v>6</v>
      </c>
      <c r="B14" s="182" t="s">
        <v>445</v>
      </c>
      <c r="C14" s="211" t="s">
        <v>446</v>
      </c>
      <c r="D14" s="184" t="s">
        <v>438</v>
      </c>
      <c r="E14" s="188">
        <v>1</v>
      </c>
      <c r="F14" s="194"/>
      <c r="G14" s="195">
        <f>ROUND(E14*F14,2)</f>
        <v>0</v>
      </c>
      <c r="H14" s="194"/>
      <c r="I14" s="195">
        <f>ROUND(E14*H14,2)</f>
        <v>0</v>
      </c>
      <c r="J14" s="194"/>
      <c r="K14" s="195">
        <f>ROUND(E14*J14,2)</f>
        <v>0</v>
      </c>
      <c r="L14" s="195">
        <v>15</v>
      </c>
      <c r="M14" s="195">
        <f>G14*(1+L14/100)</f>
        <v>0</v>
      </c>
      <c r="N14" s="195">
        <v>0</v>
      </c>
      <c r="O14" s="195">
        <f>ROUND(E14*N14,2)</f>
        <v>0</v>
      </c>
      <c r="P14" s="195">
        <v>0</v>
      </c>
      <c r="Q14" s="195">
        <f>ROUND(E14*P14,2)</f>
        <v>0</v>
      </c>
      <c r="R14" s="195"/>
      <c r="S14" s="195" t="s">
        <v>148</v>
      </c>
      <c r="T14" s="195">
        <v>0</v>
      </c>
      <c r="U14" s="196">
        <f>ROUND(E14*T14,2)</f>
        <v>0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149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>
      <c r="A15" s="178" t="s">
        <v>143</v>
      </c>
      <c r="B15" s="183" t="s">
        <v>67</v>
      </c>
      <c r="C15" s="212" t="s">
        <v>68</v>
      </c>
      <c r="D15" s="185"/>
      <c r="E15" s="189"/>
      <c r="F15" s="197"/>
      <c r="G15" s="197">
        <f>SUMIF(AG16:AG22,"&lt;&gt;NOR",G16:G22)</f>
        <v>0</v>
      </c>
      <c r="H15" s="197"/>
      <c r="I15" s="197">
        <f>SUM(I16:I22)</f>
        <v>0</v>
      </c>
      <c r="J15" s="197"/>
      <c r="K15" s="197">
        <f>SUM(K16:K22)</f>
        <v>0</v>
      </c>
      <c r="L15" s="197"/>
      <c r="M15" s="197">
        <f>SUM(M16:M22)</f>
        <v>0</v>
      </c>
      <c r="N15" s="197"/>
      <c r="O15" s="197">
        <f>SUM(O16:O22)</f>
        <v>0</v>
      </c>
      <c r="P15" s="197"/>
      <c r="Q15" s="197">
        <f>SUM(Q16:Q22)</f>
        <v>0</v>
      </c>
      <c r="R15" s="197"/>
      <c r="S15" s="197"/>
      <c r="T15" s="197"/>
      <c r="U15" s="198">
        <f>SUM(U16:U22)</f>
        <v>0</v>
      </c>
      <c r="V15" s="197"/>
      <c r="AG15" t="s">
        <v>144</v>
      </c>
    </row>
    <row r="16" spans="1:60" outlineLevel="1">
      <c r="A16" s="172">
        <v>7</v>
      </c>
      <c r="B16" s="182" t="s">
        <v>447</v>
      </c>
      <c r="C16" s="211" t="s">
        <v>448</v>
      </c>
      <c r="D16" s="184" t="s">
        <v>251</v>
      </c>
      <c r="E16" s="188">
        <v>11</v>
      </c>
      <c r="F16" s="194"/>
      <c r="G16" s="195">
        <f t="shared" ref="G16:G22" si="0">ROUND(E16*F16,2)</f>
        <v>0</v>
      </c>
      <c r="H16" s="194"/>
      <c r="I16" s="195">
        <f t="shared" ref="I16:I22" si="1">ROUND(E16*H16,2)</f>
        <v>0</v>
      </c>
      <c r="J16" s="194"/>
      <c r="K16" s="195">
        <f t="shared" ref="K16:K22" si="2">ROUND(E16*J16,2)</f>
        <v>0</v>
      </c>
      <c r="L16" s="195">
        <v>15</v>
      </c>
      <c r="M16" s="195">
        <f t="shared" ref="M16:M22" si="3">G16*(1+L16/100)</f>
        <v>0</v>
      </c>
      <c r="N16" s="195">
        <v>0</v>
      </c>
      <c r="O16" s="195">
        <f t="shared" ref="O16:O22" si="4">ROUND(E16*N16,2)</f>
        <v>0</v>
      </c>
      <c r="P16" s="195">
        <v>0</v>
      </c>
      <c r="Q16" s="195">
        <f t="shared" ref="Q16:Q22" si="5">ROUND(E16*P16,2)</f>
        <v>0</v>
      </c>
      <c r="R16" s="195"/>
      <c r="S16" s="195" t="s">
        <v>148</v>
      </c>
      <c r="T16" s="195">
        <v>0</v>
      </c>
      <c r="U16" s="196">
        <f t="shared" ref="U16:U22" si="6">ROUND(E16*T16,2)</f>
        <v>0</v>
      </c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200</v>
      </c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>
        <v>8</v>
      </c>
      <c r="B17" s="182" t="s">
        <v>449</v>
      </c>
      <c r="C17" s="211" t="s">
        <v>450</v>
      </c>
      <c r="D17" s="184" t="s">
        <v>251</v>
      </c>
      <c r="E17" s="188">
        <v>33</v>
      </c>
      <c r="F17" s="194"/>
      <c r="G17" s="195">
        <f t="shared" si="0"/>
        <v>0</v>
      </c>
      <c r="H17" s="194"/>
      <c r="I17" s="195">
        <f t="shared" si="1"/>
        <v>0</v>
      </c>
      <c r="J17" s="194"/>
      <c r="K17" s="195">
        <f t="shared" si="2"/>
        <v>0</v>
      </c>
      <c r="L17" s="195">
        <v>15</v>
      </c>
      <c r="M17" s="195">
        <f t="shared" si="3"/>
        <v>0</v>
      </c>
      <c r="N17" s="195">
        <v>0</v>
      </c>
      <c r="O17" s="195">
        <f t="shared" si="4"/>
        <v>0</v>
      </c>
      <c r="P17" s="195">
        <v>0</v>
      </c>
      <c r="Q17" s="195">
        <f t="shared" si="5"/>
        <v>0</v>
      </c>
      <c r="R17" s="195"/>
      <c r="S17" s="195" t="s">
        <v>148</v>
      </c>
      <c r="T17" s="195">
        <v>0</v>
      </c>
      <c r="U17" s="196">
        <f t="shared" si="6"/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149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9</v>
      </c>
      <c r="B18" s="182" t="s">
        <v>451</v>
      </c>
      <c r="C18" s="211" t="s">
        <v>452</v>
      </c>
      <c r="D18" s="184" t="s">
        <v>251</v>
      </c>
      <c r="E18" s="188">
        <v>141</v>
      </c>
      <c r="F18" s="194"/>
      <c r="G18" s="195">
        <f t="shared" si="0"/>
        <v>0</v>
      </c>
      <c r="H18" s="194"/>
      <c r="I18" s="195">
        <f t="shared" si="1"/>
        <v>0</v>
      </c>
      <c r="J18" s="194"/>
      <c r="K18" s="195">
        <f t="shared" si="2"/>
        <v>0</v>
      </c>
      <c r="L18" s="195">
        <v>15</v>
      </c>
      <c r="M18" s="195">
        <f t="shared" si="3"/>
        <v>0</v>
      </c>
      <c r="N18" s="195">
        <v>0</v>
      </c>
      <c r="O18" s="195">
        <f t="shared" si="4"/>
        <v>0</v>
      </c>
      <c r="P18" s="195">
        <v>0</v>
      </c>
      <c r="Q18" s="195">
        <f t="shared" si="5"/>
        <v>0</v>
      </c>
      <c r="R18" s="195"/>
      <c r="S18" s="195" t="s">
        <v>148</v>
      </c>
      <c r="T18" s="195">
        <v>0</v>
      </c>
      <c r="U18" s="196">
        <f t="shared" si="6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149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10</v>
      </c>
      <c r="B19" s="182" t="s">
        <v>453</v>
      </c>
      <c r="C19" s="211" t="s">
        <v>454</v>
      </c>
      <c r="D19" s="184" t="s">
        <v>251</v>
      </c>
      <c r="E19" s="188">
        <v>8.6999999999999993</v>
      </c>
      <c r="F19" s="194"/>
      <c r="G19" s="195">
        <f t="shared" si="0"/>
        <v>0</v>
      </c>
      <c r="H19" s="194"/>
      <c r="I19" s="195">
        <f t="shared" si="1"/>
        <v>0</v>
      </c>
      <c r="J19" s="194"/>
      <c r="K19" s="195">
        <f t="shared" si="2"/>
        <v>0</v>
      </c>
      <c r="L19" s="195">
        <v>15</v>
      </c>
      <c r="M19" s="195">
        <f t="shared" si="3"/>
        <v>0</v>
      </c>
      <c r="N19" s="195">
        <v>0</v>
      </c>
      <c r="O19" s="195">
        <f t="shared" si="4"/>
        <v>0</v>
      </c>
      <c r="P19" s="195">
        <v>0</v>
      </c>
      <c r="Q19" s="195">
        <f t="shared" si="5"/>
        <v>0</v>
      </c>
      <c r="R19" s="195"/>
      <c r="S19" s="195" t="s">
        <v>148</v>
      </c>
      <c r="T19" s="195">
        <v>0</v>
      </c>
      <c r="U19" s="196">
        <f t="shared" si="6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149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11</v>
      </c>
      <c r="B20" s="182" t="s">
        <v>455</v>
      </c>
      <c r="C20" s="211" t="s">
        <v>456</v>
      </c>
      <c r="D20" s="184" t="s">
        <v>251</v>
      </c>
      <c r="E20" s="188">
        <v>113</v>
      </c>
      <c r="F20" s="194"/>
      <c r="G20" s="195">
        <f t="shared" si="0"/>
        <v>0</v>
      </c>
      <c r="H20" s="194"/>
      <c r="I20" s="195">
        <f t="shared" si="1"/>
        <v>0</v>
      </c>
      <c r="J20" s="194"/>
      <c r="K20" s="195">
        <f t="shared" si="2"/>
        <v>0</v>
      </c>
      <c r="L20" s="195">
        <v>15</v>
      </c>
      <c r="M20" s="195">
        <f t="shared" si="3"/>
        <v>0</v>
      </c>
      <c r="N20" s="195">
        <v>0</v>
      </c>
      <c r="O20" s="195">
        <f t="shared" si="4"/>
        <v>0</v>
      </c>
      <c r="P20" s="195">
        <v>0</v>
      </c>
      <c r="Q20" s="195">
        <f t="shared" si="5"/>
        <v>0</v>
      </c>
      <c r="R20" s="195"/>
      <c r="S20" s="195" t="s">
        <v>148</v>
      </c>
      <c r="T20" s="195">
        <v>0</v>
      </c>
      <c r="U20" s="196">
        <f t="shared" si="6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149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12</v>
      </c>
      <c r="B21" s="182" t="s">
        <v>457</v>
      </c>
      <c r="C21" s="211" t="s">
        <v>458</v>
      </c>
      <c r="D21" s="184" t="s">
        <v>251</v>
      </c>
      <c r="E21" s="188">
        <v>17</v>
      </c>
      <c r="F21" s="194"/>
      <c r="G21" s="195">
        <f t="shared" si="0"/>
        <v>0</v>
      </c>
      <c r="H21" s="194"/>
      <c r="I21" s="195">
        <f t="shared" si="1"/>
        <v>0</v>
      </c>
      <c r="J21" s="194"/>
      <c r="K21" s="195">
        <f t="shared" si="2"/>
        <v>0</v>
      </c>
      <c r="L21" s="195">
        <v>15</v>
      </c>
      <c r="M21" s="195">
        <f t="shared" si="3"/>
        <v>0</v>
      </c>
      <c r="N21" s="195">
        <v>0</v>
      </c>
      <c r="O21" s="195">
        <f t="shared" si="4"/>
        <v>0</v>
      </c>
      <c r="P21" s="195">
        <v>0</v>
      </c>
      <c r="Q21" s="195">
        <f t="shared" si="5"/>
        <v>0</v>
      </c>
      <c r="R21" s="195"/>
      <c r="S21" s="195" t="s">
        <v>148</v>
      </c>
      <c r="T21" s="195">
        <v>0</v>
      </c>
      <c r="U21" s="196">
        <f t="shared" si="6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149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>
      <c r="A22" s="172">
        <v>13</v>
      </c>
      <c r="B22" s="182" t="s">
        <v>459</v>
      </c>
      <c r="C22" s="211" t="s">
        <v>460</v>
      </c>
      <c r="D22" s="184" t="s">
        <v>251</v>
      </c>
      <c r="E22" s="188">
        <v>10</v>
      </c>
      <c r="F22" s="194"/>
      <c r="G22" s="195">
        <f t="shared" si="0"/>
        <v>0</v>
      </c>
      <c r="H22" s="194"/>
      <c r="I22" s="195">
        <f t="shared" si="1"/>
        <v>0</v>
      </c>
      <c r="J22" s="194"/>
      <c r="K22" s="195">
        <f t="shared" si="2"/>
        <v>0</v>
      </c>
      <c r="L22" s="195">
        <v>15</v>
      </c>
      <c r="M22" s="195">
        <f t="shared" si="3"/>
        <v>0</v>
      </c>
      <c r="N22" s="195">
        <v>0</v>
      </c>
      <c r="O22" s="195">
        <f t="shared" si="4"/>
        <v>0</v>
      </c>
      <c r="P22" s="195">
        <v>0</v>
      </c>
      <c r="Q22" s="195">
        <f t="shared" si="5"/>
        <v>0</v>
      </c>
      <c r="R22" s="195"/>
      <c r="S22" s="195" t="s">
        <v>148</v>
      </c>
      <c r="T22" s="195">
        <v>0</v>
      </c>
      <c r="U22" s="196">
        <f t="shared" si="6"/>
        <v>0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149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>
      <c r="A23" s="178" t="s">
        <v>143</v>
      </c>
      <c r="B23" s="183" t="s">
        <v>69</v>
      </c>
      <c r="C23" s="212" t="s">
        <v>70</v>
      </c>
      <c r="D23" s="185"/>
      <c r="E23" s="189"/>
      <c r="F23" s="197"/>
      <c r="G23" s="197">
        <f>SUMIF(AG24:AG27,"&lt;&gt;NOR",G24:G27)</f>
        <v>0</v>
      </c>
      <c r="H23" s="197"/>
      <c r="I23" s="197">
        <f>SUM(I24:I27)</f>
        <v>0</v>
      </c>
      <c r="J23" s="197"/>
      <c r="K23" s="197">
        <f>SUM(K24:K27)</f>
        <v>0</v>
      </c>
      <c r="L23" s="197"/>
      <c r="M23" s="197">
        <f>SUM(M24:M27)</f>
        <v>0</v>
      </c>
      <c r="N23" s="197"/>
      <c r="O23" s="197">
        <f>SUM(O24:O27)</f>
        <v>0</v>
      </c>
      <c r="P23" s="197"/>
      <c r="Q23" s="197">
        <f>SUM(Q24:Q27)</f>
        <v>0</v>
      </c>
      <c r="R23" s="197"/>
      <c r="S23" s="197"/>
      <c r="T23" s="197"/>
      <c r="U23" s="198">
        <f>SUM(U24:U27)</f>
        <v>0</v>
      </c>
      <c r="V23" s="197"/>
      <c r="AG23" t="s">
        <v>144</v>
      </c>
    </row>
    <row r="24" spans="1:60" outlineLevel="1">
      <c r="A24" s="172">
        <v>14</v>
      </c>
      <c r="B24" s="182" t="s">
        <v>461</v>
      </c>
      <c r="C24" s="211" t="s">
        <v>462</v>
      </c>
      <c r="D24" s="184" t="s">
        <v>438</v>
      </c>
      <c r="E24" s="188">
        <v>37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0</v>
      </c>
      <c r="O24" s="195">
        <f>ROUND(E24*N24,2)</f>
        <v>0</v>
      </c>
      <c r="P24" s="195">
        <v>0</v>
      </c>
      <c r="Q24" s="195">
        <f>ROUND(E24*P24,2)</f>
        <v>0</v>
      </c>
      <c r="R24" s="195"/>
      <c r="S24" s="195" t="s">
        <v>148</v>
      </c>
      <c r="T24" s="195">
        <v>0</v>
      </c>
      <c r="U24" s="196">
        <f>ROUND(E24*T24,2)</f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149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ht="22.5" outlineLevel="1">
      <c r="A25" s="172">
        <v>15</v>
      </c>
      <c r="B25" s="182" t="s">
        <v>463</v>
      </c>
      <c r="C25" s="211" t="s">
        <v>464</v>
      </c>
      <c r="D25" s="184" t="s">
        <v>438</v>
      </c>
      <c r="E25" s="188">
        <v>1</v>
      </c>
      <c r="F25" s="194"/>
      <c r="G25" s="195">
        <f>ROUND(E25*F25,2)</f>
        <v>0</v>
      </c>
      <c r="H25" s="194"/>
      <c r="I25" s="195">
        <f>ROUND(E25*H25,2)</f>
        <v>0</v>
      </c>
      <c r="J25" s="194"/>
      <c r="K25" s="195">
        <f>ROUND(E25*J25,2)</f>
        <v>0</v>
      </c>
      <c r="L25" s="195">
        <v>15</v>
      </c>
      <c r="M25" s="195">
        <f>G25*(1+L25/100)</f>
        <v>0</v>
      </c>
      <c r="N25" s="195">
        <v>0</v>
      </c>
      <c r="O25" s="195">
        <f>ROUND(E25*N25,2)</f>
        <v>0</v>
      </c>
      <c r="P25" s="195">
        <v>0</v>
      </c>
      <c r="Q25" s="195">
        <f>ROUND(E25*P25,2)</f>
        <v>0</v>
      </c>
      <c r="R25" s="195"/>
      <c r="S25" s="195" t="s">
        <v>148</v>
      </c>
      <c r="T25" s="195">
        <v>0</v>
      </c>
      <c r="U25" s="196">
        <f>ROUND(E25*T25,2)</f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149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16</v>
      </c>
      <c r="B26" s="182" t="s">
        <v>465</v>
      </c>
      <c r="C26" s="211" t="s">
        <v>466</v>
      </c>
      <c r="D26" s="184" t="s">
        <v>438</v>
      </c>
      <c r="E26" s="188">
        <v>1</v>
      </c>
      <c r="F26" s="194"/>
      <c r="G26" s="195">
        <f>ROUND(E26*F26,2)</f>
        <v>0</v>
      </c>
      <c r="H26" s="194"/>
      <c r="I26" s="195">
        <f>ROUND(E26*H26,2)</f>
        <v>0</v>
      </c>
      <c r="J26" s="194"/>
      <c r="K26" s="195">
        <f>ROUND(E26*J26,2)</f>
        <v>0</v>
      </c>
      <c r="L26" s="195">
        <v>15</v>
      </c>
      <c r="M26" s="195">
        <f>G26*(1+L26/100)</f>
        <v>0</v>
      </c>
      <c r="N26" s="195">
        <v>0</v>
      </c>
      <c r="O26" s="195">
        <f>ROUND(E26*N26,2)</f>
        <v>0</v>
      </c>
      <c r="P26" s="195">
        <v>0</v>
      </c>
      <c r="Q26" s="195">
        <f>ROUND(E26*P26,2)</f>
        <v>0</v>
      </c>
      <c r="R26" s="195"/>
      <c r="S26" s="195" t="s">
        <v>148</v>
      </c>
      <c r="T26" s="195">
        <v>0</v>
      </c>
      <c r="U26" s="196">
        <f>ROUND(E26*T26,2)</f>
        <v>0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149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ht="22.5" outlineLevel="1">
      <c r="A27" s="172">
        <v>17</v>
      </c>
      <c r="B27" s="182" t="s">
        <v>467</v>
      </c>
      <c r="C27" s="211" t="s">
        <v>468</v>
      </c>
      <c r="D27" s="184" t="s">
        <v>438</v>
      </c>
      <c r="E27" s="188">
        <v>90</v>
      </c>
      <c r="F27" s="194"/>
      <c r="G27" s="195">
        <f>ROUND(E27*F27,2)</f>
        <v>0</v>
      </c>
      <c r="H27" s="194"/>
      <c r="I27" s="195">
        <f>ROUND(E27*H27,2)</f>
        <v>0</v>
      </c>
      <c r="J27" s="194"/>
      <c r="K27" s="195">
        <f>ROUND(E27*J27,2)</f>
        <v>0</v>
      </c>
      <c r="L27" s="195">
        <v>15</v>
      </c>
      <c r="M27" s="195">
        <f>G27*(1+L27/100)</f>
        <v>0</v>
      </c>
      <c r="N27" s="195">
        <v>0</v>
      </c>
      <c r="O27" s="195">
        <f>ROUND(E27*N27,2)</f>
        <v>0</v>
      </c>
      <c r="P27" s="195">
        <v>0</v>
      </c>
      <c r="Q27" s="195">
        <f>ROUND(E27*P27,2)</f>
        <v>0</v>
      </c>
      <c r="R27" s="195"/>
      <c r="S27" s="195" t="s">
        <v>148</v>
      </c>
      <c r="T27" s="195">
        <v>0</v>
      </c>
      <c r="U27" s="196">
        <f>ROUND(E27*T27,2)</f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149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ht="25.5">
      <c r="A28" s="178" t="s">
        <v>143</v>
      </c>
      <c r="B28" s="183" t="s">
        <v>71</v>
      </c>
      <c r="C28" s="212" t="s">
        <v>72</v>
      </c>
      <c r="D28" s="185"/>
      <c r="E28" s="189"/>
      <c r="F28" s="197"/>
      <c r="G28" s="197">
        <f>SUMIF(AG29:AG51,"&lt;&gt;NOR",G29:G51)</f>
        <v>0</v>
      </c>
      <c r="H28" s="197"/>
      <c r="I28" s="197">
        <f>SUM(I29:I51)</f>
        <v>0</v>
      </c>
      <c r="J28" s="197"/>
      <c r="K28" s="197">
        <f>SUM(K29:K51)</f>
        <v>0</v>
      </c>
      <c r="L28" s="197"/>
      <c r="M28" s="197">
        <f>SUM(M29:M51)</f>
        <v>0</v>
      </c>
      <c r="N28" s="197"/>
      <c r="O28" s="197">
        <f>SUM(O29:O51)</f>
        <v>0</v>
      </c>
      <c r="P28" s="197"/>
      <c r="Q28" s="197">
        <f>SUM(Q29:Q51)</f>
        <v>0</v>
      </c>
      <c r="R28" s="197"/>
      <c r="S28" s="197"/>
      <c r="T28" s="197"/>
      <c r="U28" s="198">
        <f>SUM(U29:U51)</f>
        <v>0</v>
      </c>
      <c r="V28" s="197"/>
      <c r="AG28" t="s">
        <v>144</v>
      </c>
    </row>
    <row r="29" spans="1:60" ht="22.5" outlineLevel="1">
      <c r="A29" s="172">
        <v>18</v>
      </c>
      <c r="B29" s="182" t="s">
        <v>469</v>
      </c>
      <c r="C29" s="211" t="s">
        <v>470</v>
      </c>
      <c r="D29" s="184" t="s">
        <v>438</v>
      </c>
      <c r="E29" s="188">
        <v>8</v>
      </c>
      <c r="F29" s="194"/>
      <c r="G29" s="195">
        <f t="shared" ref="G29:G51" si="7">ROUND(E29*F29,2)</f>
        <v>0</v>
      </c>
      <c r="H29" s="194"/>
      <c r="I29" s="195">
        <f t="shared" ref="I29:I51" si="8">ROUND(E29*H29,2)</f>
        <v>0</v>
      </c>
      <c r="J29" s="194"/>
      <c r="K29" s="195">
        <f t="shared" ref="K29:K51" si="9">ROUND(E29*J29,2)</f>
        <v>0</v>
      </c>
      <c r="L29" s="195">
        <v>15</v>
      </c>
      <c r="M29" s="195">
        <f t="shared" ref="M29:M51" si="10">G29*(1+L29/100)</f>
        <v>0</v>
      </c>
      <c r="N29" s="195">
        <v>0</v>
      </c>
      <c r="O29" s="195">
        <f t="shared" ref="O29:O51" si="11">ROUND(E29*N29,2)</f>
        <v>0</v>
      </c>
      <c r="P29" s="195">
        <v>0</v>
      </c>
      <c r="Q29" s="195">
        <f t="shared" ref="Q29:Q51" si="12">ROUND(E29*P29,2)</f>
        <v>0</v>
      </c>
      <c r="R29" s="195"/>
      <c r="S29" s="195" t="s">
        <v>148</v>
      </c>
      <c r="T29" s="195">
        <v>0</v>
      </c>
      <c r="U29" s="196">
        <f t="shared" ref="U29:U51" si="13">ROUND(E29*T29,2)</f>
        <v>0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149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ht="22.5" outlineLevel="1">
      <c r="A30" s="172">
        <v>19</v>
      </c>
      <c r="B30" s="182" t="s">
        <v>471</v>
      </c>
      <c r="C30" s="211" t="s">
        <v>472</v>
      </c>
      <c r="D30" s="184" t="s">
        <v>438</v>
      </c>
      <c r="E30" s="188">
        <v>5</v>
      </c>
      <c r="F30" s="194"/>
      <c r="G30" s="195">
        <f t="shared" si="7"/>
        <v>0</v>
      </c>
      <c r="H30" s="194"/>
      <c r="I30" s="195">
        <f t="shared" si="8"/>
        <v>0</v>
      </c>
      <c r="J30" s="194"/>
      <c r="K30" s="195">
        <f t="shared" si="9"/>
        <v>0</v>
      </c>
      <c r="L30" s="195">
        <v>15</v>
      </c>
      <c r="M30" s="195">
        <f t="shared" si="10"/>
        <v>0</v>
      </c>
      <c r="N30" s="195">
        <v>0</v>
      </c>
      <c r="O30" s="195">
        <f t="shared" si="11"/>
        <v>0</v>
      </c>
      <c r="P30" s="195">
        <v>0</v>
      </c>
      <c r="Q30" s="195">
        <f t="shared" si="12"/>
        <v>0</v>
      </c>
      <c r="R30" s="195"/>
      <c r="S30" s="195" t="s">
        <v>148</v>
      </c>
      <c r="T30" s="195">
        <v>0</v>
      </c>
      <c r="U30" s="196">
        <f t="shared" si="13"/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149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20</v>
      </c>
      <c r="B31" s="182" t="s">
        <v>473</v>
      </c>
      <c r="C31" s="211" t="s">
        <v>474</v>
      </c>
      <c r="D31" s="184" t="s">
        <v>438</v>
      </c>
      <c r="E31" s="188">
        <v>1</v>
      </c>
      <c r="F31" s="194"/>
      <c r="G31" s="195">
        <f t="shared" si="7"/>
        <v>0</v>
      </c>
      <c r="H31" s="194"/>
      <c r="I31" s="195">
        <f t="shared" si="8"/>
        <v>0</v>
      </c>
      <c r="J31" s="194"/>
      <c r="K31" s="195">
        <f t="shared" si="9"/>
        <v>0</v>
      </c>
      <c r="L31" s="195">
        <v>15</v>
      </c>
      <c r="M31" s="195">
        <f t="shared" si="10"/>
        <v>0</v>
      </c>
      <c r="N31" s="195">
        <v>0</v>
      </c>
      <c r="O31" s="195">
        <f t="shared" si="11"/>
        <v>0</v>
      </c>
      <c r="P31" s="195">
        <v>0</v>
      </c>
      <c r="Q31" s="195">
        <f t="shared" si="12"/>
        <v>0</v>
      </c>
      <c r="R31" s="195"/>
      <c r="S31" s="195" t="s">
        <v>148</v>
      </c>
      <c r="T31" s="195">
        <v>0</v>
      </c>
      <c r="U31" s="196">
        <f t="shared" si="13"/>
        <v>0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149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>
      <c r="A32" s="172">
        <v>21</v>
      </c>
      <c r="B32" s="182" t="s">
        <v>475</v>
      </c>
      <c r="C32" s="211" t="s">
        <v>476</v>
      </c>
      <c r="D32" s="184" t="s">
        <v>438</v>
      </c>
      <c r="E32" s="188">
        <v>1</v>
      </c>
      <c r="F32" s="194"/>
      <c r="G32" s="195">
        <f t="shared" si="7"/>
        <v>0</v>
      </c>
      <c r="H32" s="194"/>
      <c r="I32" s="195">
        <f t="shared" si="8"/>
        <v>0</v>
      </c>
      <c r="J32" s="194"/>
      <c r="K32" s="195">
        <f t="shared" si="9"/>
        <v>0</v>
      </c>
      <c r="L32" s="195">
        <v>15</v>
      </c>
      <c r="M32" s="195">
        <f t="shared" si="10"/>
        <v>0</v>
      </c>
      <c r="N32" s="195">
        <v>0</v>
      </c>
      <c r="O32" s="195">
        <f t="shared" si="11"/>
        <v>0</v>
      </c>
      <c r="P32" s="195">
        <v>0</v>
      </c>
      <c r="Q32" s="195">
        <f t="shared" si="12"/>
        <v>0</v>
      </c>
      <c r="R32" s="195"/>
      <c r="S32" s="195" t="s">
        <v>148</v>
      </c>
      <c r="T32" s="195">
        <v>0</v>
      </c>
      <c r="U32" s="196">
        <f t="shared" si="13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149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22.5" outlineLevel="1">
      <c r="A33" s="172">
        <v>22</v>
      </c>
      <c r="B33" s="182" t="s">
        <v>477</v>
      </c>
      <c r="C33" s="211" t="s">
        <v>478</v>
      </c>
      <c r="D33" s="184" t="s">
        <v>438</v>
      </c>
      <c r="E33" s="188">
        <v>7</v>
      </c>
      <c r="F33" s="194"/>
      <c r="G33" s="195">
        <f t="shared" si="7"/>
        <v>0</v>
      </c>
      <c r="H33" s="194"/>
      <c r="I33" s="195">
        <f t="shared" si="8"/>
        <v>0</v>
      </c>
      <c r="J33" s="194"/>
      <c r="K33" s="195">
        <f t="shared" si="9"/>
        <v>0</v>
      </c>
      <c r="L33" s="195">
        <v>15</v>
      </c>
      <c r="M33" s="195">
        <f t="shared" si="10"/>
        <v>0</v>
      </c>
      <c r="N33" s="195">
        <v>0</v>
      </c>
      <c r="O33" s="195">
        <f t="shared" si="11"/>
        <v>0</v>
      </c>
      <c r="P33" s="195">
        <v>0</v>
      </c>
      <c r="Q33" s="195">
        <f t="shared" si="12"/>
        <v>0</v>
      </c>
      <c r="R33" s="195"/>
      <c r="S33" s="195" t="s">
        <v>148</v>
      </c>
      <c r="T33" s="195">
        <v>0</v>
      </c>
      <c r="U33" s="196">
        <f t="shared" si="13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200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23</v>
      </c>
      <c r="B34" s="182" t="s">
        <v>479</v>
      </c>
      <c r="C34" s="211" t="s">
        <v>480</v>
      </c>
      <c r="D34" s="184" t="s">
        <v>438</v>
      </c>
      <c r="E34" s="188">
        <v>15</v>
      </c>
      <c r="F34" s="194"/>
      <c r="G34" s="195">
        <f t="shared" si="7"/>
        <v>0</v>
      </c>
      <c r="H34" s="194"/>
      <c r="I34" s="195">
        <f t="shared" si="8"/>
        <v>0</v>
      </c>
      <c r="J34" s="194"/>
      <c r="K34" s="195">
        <f t="shared" si="9"/>
        <v>0</v>
      </c>
      <c r="L34" s="195">
        <v>15</v>
      </c>
      <c r="M34" s="195">
        <f t="shared" si="10"/>
        <v>0</v>
      </c>
      <c r="N34" s="195">
        <v>0</v>
      </c>
      <c r="O34" s="195">
        <f t="shared" si="11"/>
        <v>0</v>
      </c>
      <c r="P34" s="195">
        <v>0</v>
      </c>
      <c r="Q34" s="195">
        <f t="shared" si="12"/>
        <v>0</v>
      </c>
      <c r="R34" s="195"/>
      <c r="S34" s="195" t="s">
        <v>148</v>
      </c>
      <c r="T34" s="195">
        <v>0</v>
      </c>
      <c r="U34" s="196">
        <f t="shared" si="13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200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ht="22.5" outlineLevel="1">
      <c r="A35" s="172">
        <v>24</v>
      </c>
      <c r="B35" s="182" t="s">
        <v>481</v>
      </c>
      <c r="C35" s="211" t="s">
        <v>482</v>
      </c>
      <c r="D35" s="184" t="s">
        <v>438</v>
      </c>
      <c r="E35" s="188">
        <v>1</v>
      </c>
      <c r="F35" s="194"/>
      <c r="G35" s="195">
        <f t="shared" si="7"/>
        <v>0</v>
      </c>
      <c r="H35" s="194"/>
      <c r="I35" s="195">
        <f t="shared" si="8"/>
        <v>0</v>
      </c>
      <c r="J35" s="194"/>
      <c r="K35" s="195">
        <f t="shared" si="9"/>
        <v>0</v>
      </c>
      <c r="L35" s="195">
        <v>15</v>
      </c>
      <c r="M35" s="195">
        <f t="shared" si="10"/>
        <v>0</v>
      </c>
      <c r="N35" s="195">
        <v>0</v>
      </c>
      <c r="O35" s="195">
        <f t="shared" si="11"/>
        <v>0</v>
      </c>
      <c r="P35" s="195">
        <v>0</v>
      </c>
      <c r="Q35" s="195">
        <f t="shared" si="12"/>
        <v>0</v>
      </c>
      <c r="R35" s="195"/>
      <c r="S35" s="195" t="s">
        <v>148</v>
      </c>
      <c r="T35" s="195">
        <v>0</v>
      </c>
      <c r="U35" s="196">
        <f t="shared" si="13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200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ht="22.5" outlineLevel="1">
      <c r="A36" s="172">
        <v>25</v>
      </c>
      <c r="B36" s="182" t="s">
        <v>483</v>
      </c>
      <c r="C36" s="211" t="s">
        <v>484</v>
      </c>
      <c r="D36" s="184" t="s">
        <v>438</v>
      </c>
      <c r="E36" s="188">
        <v>1</v>
      </c>
      <c r="F36" s="194"/>
      <c r="G36" s="195">
        <f t="shared" si="7"/>
        <v>0</v>
      </c>
      <c r="H36" s="194"/>
      <c r="I36" s="195">
        <f t="shared" si="8"/>
        <v>0</v>
      </c>
      <c r="J36" s="194"/>
      <c r="K36" s="195">
        <f t="shared" si="9"/>
        <v>0</v>
      </c>
      <c r="L36" s="195">
        <v>15</v>
      </c>
      <c r="M36" s="195">
        <f t="shared" si="10"/>
        <v>0</v>
      </c>
      <c r="N36" s="195">
        <v>0</v>
      </c>
      <c r="O36" s="195">
        <f t="shared" si="11"/>
        <v>0</v>
      </c>
      <c r="P36" s="195">
        <v>0</v>
      </c>
      <c r="Q36" s="195">
        <f t="shared" si="12"/>
        <v>0</v>
      </c>
      <c r="R36" s="195"/>
      <c r="S36" s="195" t="s">
        <v>148</v>
      </c>
      <c r="T36" s="195">
        <v>0</v>
      </c>
      <c r="U36" s="196">
        <f t="shared" si="13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149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ht="22.5" outlineLevel="1">
      <c r="A37" s="172">
        <v>26</v>
      </c>
      <c r="B37" s="182" t="s">
        <v>485</v>
      </c>
      <c r="C37" s="211" t="s">
        <v>486</v>
      </c>
      <c r="D37" s="184" t="s">
        <v>438</v>
      </c>
      <c r="E37" s="188">
        <v>1</v>
      </c>
      <c r="F37" s="194"/>
      <c r="G37" s="195">
        <f t="shared" si="7"/>
        <v>0</v>
      </c>
      <c r="H37" s="194"/>
      <c r="I37" s="195">
        <f t="shared" si="8"/>
        <v>0</v>
      </c>
      <c r="J37" s="194"/>
      <c r="K37" s="195">
        <f t="shared" si="9"/>
        <v>0</v>
      </c>
      <c r="L37" s="195">
        <v>15</v>
      </c>
      <c r="M37" s="195">
        <f t="shared" si="10"/>
        <v>0</v>
      </c>
      <c r="N37" s="195">
        <v>0</v>
      </c>
      <c r="O37" s="195">
        <f t="shared" si="11"/>
        <v>0</v>
      </c>
      <c r="P37" s="195">
        <v>0</v>
      </c>
      <c r="Q37" s="195">
        <f t="shared" si="12"/>
        <v>0</v>
      </c>
      <c r="R37" s="195"/>
      <c r="S37" s="195" t="s">
        <v>148</v>
      </c>
      <c r="T37" s="195">
        <v>0</v>
      </c>
      <c r="U37" s="196">
        <f t="shared" si="13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149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>
        <v>27</v>
      </c>
      <c r="B38" s="182" t="s">
        <v>487</v>
      </c>
      <c r="C38" s="211" t="s">
        <v>488</v>
      </c>
      <c r="D38" s="184" t="s">
        <v>438</v>
      </c>
      <c r="E38" s="188">
        <v>1</v>
      </c>
      <c r="F38" s="194"/>
      <c r="G38" s="195">
        <f t="shared" si="7"/>
        <v>0</v>
      </c>
      <c r="H38" s="194"/>
      <c r="I38" s="195">
        <f t="shared" si="8"/>
        <v>0</v>
      </c>
      <c r="J38" s="194"/>
      <c r="K38" s="195">
        <f t="shared" si="9"/>
        <v>0</v>
      </c>
      <c r="L38" s="195">
        <v>15</v>
      </c>
      <c r="M38" s="195">
        <f t="shared" si="10"/>
        <v>0</v>
      </c>
      <c r="N38" s="195">
        <v>0</v>
      </c>
      <c r="O38" s="195">
        <f t="shared" si="11"/>
        <v>0</v>
      </c>
      <c r="P38" s="195">
        <v>0</v>
      </c>
      <c r="Q38" s="195">
        <f t="shared" si="12"/>
        <v>0</v>
      </c>
      <c r="R38" s="195"/>
      <c r="S38" s="195" t="s">
        <v>148</v>
      </c>
      <c r="T38" s="195">
        <v>0</v>
      </c>
      <c r="U38" s="196">
        <f t="shared" si="13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149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28</v>
      </c>
      <c r="B39" s="182" t="s">
        <v>489</v>
      </c>
      <c r="C39" s="211" t="s">
        <v>490</v>
      </c>
      <c r="D39" s="184" t="s">
        <v>438</v>
      </c>
      <c r="E39" s="188">
        <v>2</v>
      </c>
      <c r="F39" s="194"/>
      <c r="G39" s="195">
        <f t="shared" si="7"/>
        <v>0</v>
      </c>
      <c r="H39" s="194"/>
      <c r="I39" s="195">
        <f t="shared" si="8"/>
        <v>0</v>
      </c>
      <c r="J39" s="194"/>
      <c r="K39" s="195">
        <f t="shared" si="9"/>
        <v>0</v>
      </c>
      <c r="L39" s="195">
        <v>15</v>
      </c>
      <c r="M39" s="195">
        <f t="shared" si="10"/>
        <v>0</v>
      </c>
      <c r="N39" s="195">
        <v>0</v>
      </c>
      <c r="O39" s="195">
        <f t="shared" si="11"/>
        <v>0</v>
      </c>
      <c r="P39" s="195">
        <v>0</v>
      </c>
      <c r="Q39" s="195">
        <f t="shared" si="12"/>
        <v>0</v>
      </c>
      <c r="R39" s="195"/>
      <c r="S39" s="195" t="s">
        <v>148</v>
      </c>
      <c r="T39" s="195">
        <v>0</v>
      </c>
      <c r="U39" s="196">
        <f t="shared" si="13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149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29</v>
      </c>
      <c r="B40" s="182" t="s">
        <v>491</v>
      </c>
      <c r="C40" s="211" t="s">
        <v>492</v>
      </c>
      <c r="D40" s="184" t="s">
        <v>438</v>
      </c>
      <c r="E40" s="188">
        <v>1</v>
      </c>
      <c r="F40" s="194"/>
      <c r="G40" s="195">
        <f t="shared" si="7"/>
        <v>0</v>
      </c>
      <c r="H40" s="194"/>
      <c r="I40" s="195">
        <f t="shared" si="8"/>
        <v>0</v>
      </c>
      <c r="J40" s="194"/>
      <c r="K40" s="195">
        <f t="shared" si="9"/>
        <v>0</v>
      </c>
      <c r="L40" s="195">
        <v>15</v>
      </c>
      <c r="M40" s="195">
        <f t="shared" si="10"/>
        <v>0</v>
      </c>
      <c r="N40" s="195">
        <v>0</v>
      </c>
      <c r="O40" s="195">
        <f t="shared" si="11"/>
        <v>0</v>
      </c>
      <c r="P40" s="195">
        <v>0</v>
      </c>
      <c r="Q40" s="195">
        <f t="shared" si="12"/>
        <v>0</v>
      </c>
      <c r="R40" s="195"/>
      <c r="S40" s="195" t="s">
        <v>148</v>
      </c>
      <c r="T40" s="195">
        <v>0</v>
      </c>
      <c r="U40" s="196">
        <f t="shared" si="13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149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30</v>
      </c>
      <c r="B41" s="182" t="s">
        <v>493</v>
      </c>
      <c r="C41" s="211" t="s">
        <v>494</v>
      </c>
      <c r="D41" s="184" t="s">
        <v>147</v>
      </c>
      <c r="E41" s="188">
        <v>1</v>
      </c>
      <c r="F41" s="194"/>
      <c r="G41" s="195">
        <f t="shared" si="7"/>
        <v>0</v>
      </c>
      <c r="H41" s="194"/>
      <c r="I41" s="195">
        <f t="shared" si="8"/>
        <v>0</v>
      </c>
      <c r="J41" s="194"/>
      <c r="K41" s="195">
        <f t="shared" si="9"/>
        <v>0</v>
      </c>
      <c r="L41" s="195">
        <v>15</v>
      </c>
      <c r="M41" s="195">
        <f t="shared" si="10"/>
        <v>0</v>
      </c>
      <c r="N41" s="195">
        <v>0</v>
      </c>
      <c r="O41" s="195">
        <f t="shared" si="11"/>
        <v>0</v>
      </c>
      <c r="P41" s="195">
        <v>0</v>
      </c>
      <c r="Q41" s="195">
        <f t="shared" si="12"/>
        <v>0</v>
      </c>
      <c r="R41" s="195"/>
      <c r="S41" s="195" t="s">
        <v>148</v>
      </c>
      <c r="T41" s="195">
        <v>0</v>
      </c>
      <c r="U41" s="196">
        <f t="shared" si="13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149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>
        <v>31</v>
      </c>
      <c r="B42" s="182" t="s">
        <v>495</v>
      </c>
      <c r="C42" s="211" t="s">
        <v>496</v>
      </c>
      <c r="D42" s="184" t="s">
        <v>438</v>
      </c>
      <c r="E42" s="188">
        <v>1</v>
      </c>
      <c r="F42" s="194"/>
      <c r="G42" s="195">
        <f t="shared" si="7"/>
        <v>0</v>
      </c>
      <c r="H42" s="194"/>
      <c r="I42" s="195">
        <f t="shared" si="8"/>
        <v>0</v>
      </c>
      <c r="J42" s="194"/>
      <c r="K42" s="195">
        <f t="shared" si="9"/>
        <v>0</v>
      </c>
      <c r="L42" s="195">
        <v>15</v>
      </c>
      <c r="M42" s="195">
        <f t="shared" si="10"/>
        <v>0</v>
      </c>
      <c r="N42" s="195">
        <v>0</v>
      </c>
      <c r="O42" s="195">
        <f t="shared" si="11"/>
        <v>0</v>
      </c>
      <c r="P42" s="195">
        <v>0</v>
      </c>
      <c r="Q42" s="195">
        <f t="shared" si="12"/>
        <v>0</v>
      </c>
      <c r="R42" s="195"/>
      <c r="S42" s="195" t="s">
        <v>148</v>
      </c>
      <c r="T42" s="195">
        <v>0</v>
      </c>
      <c r="U42" s="196">
        <f t="shared" si="13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149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32</v>
      </c>
      <c r="B43" s="182" t="s">
        <v>497</v>
      </c>
      <c r="C43" s="211" t="s">
        <v>498</v>
      </c>
      <c r="D43" s="184" t="s">
        <v>438</v>
      </c>
      <c r="E43" s="188">
        <v>1</v>
      </c>
      <c r="F43" s="194"/>
      <c r="G43" s="195">
        <f t="shared" si="7"/>
        <v>0</v>
      </c>
      <c r="H43" s="194"/>
      <c r="I43" s="195">
        <f t="shared" si="8"/>
        <v>0</v>
      </c>
      <c r="J43" s="194"/>
      <c r="K43" s="195">
        <f t="shared" si="9"/>
        <v>0</v>
      </c>
      <c r="L43" s="195">
        <v>15</v>
      </c>
      <c r="M43" s="195">
        <f t="shared" si="10"/>
        <v>0</v>
      </c>
      <c r="N43" s="195">
        <v>0</v>
      </c>
      <c r="O43" s="195">
        <f t="shared" si="11"/>
        <v>0</v>
      </c>
      <c r="P43" s="195">
        <v>0</v>
      </c>
      <c r="Q43" s="195">
        <f t="shared" si="12"/>
        <v>0</v>
      </c>
      <c r="R43" s="195"/>
      <c r="S43" s="195" t="s">
        <v>148</v>
      </c>
      <c r="T43" s="195">
        <v>0</v>
      </c>
      <c r="U43" s="196">
        <f t="shared" si="13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149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ht="22.5" outlineLevel="1">
      <c r="A44" s="172">
        <v>33</v>
      </c>
      <c r="B44" s="182" t="s">
        <v>499</v>
      </c>
      <c r="C44" s="211" t="s">
        <v>500</v>
      </c>
      <c r="D44" s="184" t="s">
        <v>501</v>
      </c>
      <c r="E44" s="188">
        <v>2</v>
      </c>
      <c r="F44" s="194"/>
      <c r="G44" s="195">
        <f t="shared" si="7"/>
        <v>0</v>
      </c>
      <c r="H44" s="194"/>
      <c r="I44" s="195">
        <f t="shared" si="8"/>
        <v>0</v>
      </c>
      <c r="J44" s="194"/>
      <c r="K44" s="195">
        <f t="shared" si="9"/>
        <v>0</v>
      </c>
      <c r="L44" s="195">
        <v>15</v>
      </c>
      <c r="M44" s="195">
        <f t="shared" si="10"/>
        <v>0</v>
      </c>
      <c r="N44" s="195">
        <v>0</v>
      </c>
      <c r="O44" s="195">
        <f t="shared" si="11"/>
        <v>0</v>
      </c>
      <c r="P44" s="195">
        <v>0</v>
      </c>
      <c r="Q44" s="195">
        <f t="shared" si="12"/>
        <v>0</v>
      </c>
      <c r="R44" s="195"/>
      <c r="S44" s="195" t="s">
        <v>148</v>
      </c>
      <c r="T44" s="195">
        <v>0</v>
      </c>
      <c r="U44" s="196">
        <f t="shared" si="13"/>
        <v>0</v>
      </c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200</v>
      </c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>
      <c r="A45" s="172">
        <v>34</v>
      </c>
      <c r="B45" s="182" t="s">
        <v>502</v>
      </c>
      <c r="C45" s="211" t="s">
        <v>503</v>
      </c>
      <c r="D45" s="184" t="s">
        <v>501</v>
      </c>
      <c r="E45" s="188">
        <v>3</v>
      </c>
      <c r="F45" s="194"/>
      <c r="G45" s="195">
        <f t="shared" si="7"/>
        <v>0</v>
      </c>
      <c r="H45" s="194"/>
      <c r="I45" s="195">
        <f t="shared" si="8"/>
        <v>0</v>
      </c>
      <c r="J45" s="194"/>
      <c r="K45" s="195">
        <f t="shared" si="9"/>
        <v>0</v>
      </c>
      <c r="L45" s="195">
        <v>15</v>
      </c>
      <c r="M45" s="195">
        <f t="shared" si="10"/>
        <v>0</v>
      </c>
      <c r="N45" s="195">
        <v>0</v>
      </c>
      <c r="O45" s="195">
        <f t="shared" si="11"/>
        <v>0</v>
      </c>
      <c r="P45" s="195">
        <v>0</v>
      </c>
      <c r="Q45" s="195">
        <f t="shared" si="12"/>
        <v>0</v>
      </c>
      <c r="R45" s="195"/>
      <c r="S45" s="195" t="s">
        <v>148</v>
      </c>
      <c r="T45" s="195">
        <v>0</v>
      </c>
      <c r="U45" s="196">
        <f t="shared" si="13"/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200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>
      <c r="A46" s="172">
        <v>35</v>
      </c>
      <c r="B46" s="182" t="s">
        <v>504</v>
      </c>
      <c r="C46" s="211" t="s">
        <v>505</v>
      </c>
      <c r="D46" s="184" t="s">
        <v>501</v>
      </c>
      <c r="E46" s="188">
        <v>2</v>
      </c>
      <c r="F46" s="194"/>
      <c r="G46" s="195">
        <f t="shared" si="7"/>
        <v>0</v>
      </c>
      <c r="H46" s="194"/>
      <c r="I46" s="195">
        <f t="shared" si="8"/>
        <v>0</v>
      </c>
      <c r="J46" s="194"/>
      <c r="K46" s="195">
        <f t="shared" si="9"/>
        <v>0</v>
      </c>
      <c r="L46" s="195">
        <v>15</v>
      </c>
      <c r="M46" s="195">
        <f t="shared" si="10"/>
        <v>0</v>
      </c>
      <c r="N46" s="195">
        <v>0</v>
      </c>
      <c r="O46" s="195">
        <f t="shared" si="11"/>
        <v>0</v>
      </c>
      <c r="P46" s="195">
        <v>0</v>
      </c>
      <c r="Q46" s="195">
        <f t="shared" si="12"/>
        <v>0</v>
      </c>
      <c r="R46" s="195"/>
      <c r="S46" s="195" t="s">
        <v>148</v>
      </c>
      <c r="T46" s="195">
        <v>0</v>
      </c>
      <c r="U46" s="196">
        <f t="shared" si="13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200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>
        <v>36</v>
      </c>
      <c r="B47" s="182" t="s">
        <v>506</v>
      </c>
      <c r="C47" s="211" t="s">
        <v>507</v>
      </c>
      <c r="D47" s="184" t="s">
        <v>501</v>
      </c>
      <c r="E47" s="188">
        <v>2</v>
      </c>
      <c r="F47" s="194"/>
      <c r="G47" s="195">
        <f t="shared" si="7"/>
        <v>0</v>
      </c>
      <c r="H47" s="194"/>
      <c r="I47" s="195">
        <f t="shared" si="8"/>
        <v>0</v>
      </c>
      <c r="J47" s="194"/>
      <c r="K47" s="195">
        <f t="shared" si="9"/>
        <v>0</v>
      </c>
      <c r="L47" s="195">
        <v>15</v>
      </c>
      <c r="M47" s="195">
        <f t="shared" si="10"/>
        <v>0</v>
      </c>
      <c r="N47" s="195">
        <v>0</v>
      </c>
      <c r="O47" s="195">
        <f t="shared" si="11"/>
        <v>0</v>
      </c>
      <c r="P47" s="195">
        <v>0</v>
      </c>
      <c r="Q47" s="195">
        <f t="shared" si="12"/>
        <v>0</v>
      </c>
      <c r="R47" s="195"/>
      <c r="S47" s="195" t="s">
        <v>148</v>
      </c>
      <c r="T47" s="195">
        <v>0</v>
      </c>
      <c r="U47" s="196">
        <f t="shared" si="13"/>
        <v>0</v>
      </c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200</v>
      </c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>
      <c r="A48" s="172">
        <v>37</v>
      </c>
      <c r="B48" s="182" t="s">
        <v>508</v>
      </c>
      <c r="C48" s="211" t="s">
        <v>509</v>
      </c>
      <c r="D48" s="184" t="s">
        <v>147</v>
      </c>
      <c r="E48" s="188">
        <v>1</v>
      </c>
      <c r="F48" s="194"/>
      <c r="G48" s="195">
        <f t="shared" si="7"/>
        <v>0</v>
      </c>
      <c r="H48" s="194"/>
      <c r="I48" s="195">
        <f t="shared" si="8"/>
        <v>0</v>
      </c>
      <c r="J48" s="194"/>
      <c r="K48" s="195">
        <f t="shared" si="9"/>
        <v>0</v>
      </c>
      <c r="L48" s="195">
        <v>15</v>
      </c>
      <c r="M48" s="195">
        <f t="shared" si="10"/>
        <v>0</v>
      </c>
      <c r="N48" s="195">
        <v>0</v>
      </c>
      <c r="O48" s="195">
        <f t="shared" si="11"/>
        <v>0</v>
      </c>
      <c r="P48" s="195">
        <v>0</v>
      </c>
      <c r="Q48" s="195">
        <f t="shared" si="12"/>
        <v>0</v>
      </c>
      <c r="R48" s="195"/>
      <c r="S48" s="195" t="s">
        <v>148</v>
      </c>
      <c r="T48" s="195">
        <v>0</v>
      </c>
      <c r="U48" s="196">
        <f t="shared" si="13"/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200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>
      <c r="A49" s="172">
        <v>38</v>
      </c>
      <c r="B49" s="182" t="s">
        <v>510</v>
      </c>
      <c r="C49" s="211" t="s">
        <v>511</v>
      </c>
      <c r="D49" s="184" t="s">
        <v>147</v>
      </c>
      <c r="E49" s="188">
        <v>1</v>
      </c>
      <c r="F49" s="194"/>
      <c r="G49" s="195">
        <f t="shared" si="7"/>
        <v>0</v>
      </c>
      <c r="H49" s="194"/>
      <c r="I49" s="195">
        <f t="shared" si="8"/>
        <v>0</v>
      </c>
      <c r="J49" s="194"/>
      <c r="K49" s="195">
        <f t="shared" si="9"/>
        <v>0</v>
      </c>
      <c r="L49" s="195">
        <v>15</v>
      </c>
      <c r="M49" s="195">
        <f t="shared" si="10"/>
        <v>0</v>
      </c>
      <c r="N49" s="195">
        <v>0</v>
      </c>
      <c r="O49" s="195">
        <f t="shared" si="11"/>
        <v>0</v>
      </c>
      <c r="P49" s="195">
        <v>0</v>
      </c>
      <c r="Q49" s="195">
        <f t="shared" si="12"/>
        <v>0</v>
      </c>
      <c r="R49" s="195"/>
      <c r="S49" s="195" t="s">
        <v>148</v>
      </c>
      <c r="T49" s="195">
        <v>0</v>
      </c>
      <c r="U49" s="196">
        <f t="shared" si="13"/>
        <v>0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159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39</v>
      </c>
      <c r="B50" s="182" t="s">
        <v>512</v>
      </c>
      <c r="C50" s="211" t="s">
        <v>513</v>
      </c>
      <c r="D50" s="184" t="s">
        <v>147</v>
      </c>
      <c r="E50" s="188">
        <v>1</v>
      </c>
      <c r="F50" s="194"/>
      <c r="G50" s="195">
        <f t="shared" si="7"/>
        <v>0</v>
      </c>
      <c r="H50" s="194"/>
      <c r="I50" s="195">
        <f t="shared" si="8"/>
        <v>0</v>
      </c>
      <c r="J50" s="194"/>
      <c r="K50" s="195">
        <f t="shared" si="9"/>
        <v>0</v>
      </c>
      <c r="L50" s="195">
        <v>15</v>
      </c>
      <c r="M50" s="195">
        <f t="shared" si="10"/>
        <v>0</v>
      </c>
      <c r="N50" s="195">
        <v>0</v>
      </c>
      <c r="O50" s="195">
        <f t="shared" si="11"/>
        <v>0</v>
      </c>
      <c r="P50" s="195">
        <v>0</v>
      </c>
      <c r="Q50" s="195">
        <f t="shared" si="12"/>
        <v>0</v>
      </c>
      <c r="R50" s="195"/>
      <c r="S50" s="195" t="s">
        <v>148</v>
      </c>
      <c r="T50" s="195">
        <v>0</v>
      </c>
      <c r="U50" s="196">
        <f t="shared" si="13"/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159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99">
        <v>40</v>
      </c>
      <c r="B51" s="200" t="s">
        <v>514</v>
      </c>
      <c r="C51" s="214" t="s">
        <v>515</v>
      </c>
      <c r="D51" s="201" t="s">
        <v>147</v>
      </c>
      <c r="E51" s="202">
        <v>1</v>
      </c>
      <c r="F51" s="203"/>
      <c r="G51" s="204">
        <f t="shared" si="7"/>
        <v>0</v>
      </c>
      <c r="H51" s="203"/>
      <c r="I51" s="204">
        <f t="shared" si="8"/>
        <v>0</v>
      </c>
      <c r="J51" s="203"/>
      <c r="K51" s="204">
        <f t="shared" si="9"/>
        <v>0</v>
      </c>
      <c r="L51" s="204">
        <v>15</v>
      </c>
      <c r="M51" s="204">
        <f t="shared" si="10"/>
        <v>0</v>
      </c>
      <c r="N51" s="204">
        <v>0</v>
      </c>
      <c r="O51" s="204">
        <f t="shared" si="11"/>
        <v>0</v>
      </c>
      <c r="P51" s="204">
        <v>0</v>
      </c>
      <c r="Q51" s="204">
        <f t="shared" si="12"/>
        <v>0</v>
      </c>
      <c r="R51" s="204"/>
      <c r="S51" s="204" t="s">
        <v>148</v>
      </c>
      <c r="T51" s="204">
        <v>0</v>
      </c>
      <c r="U51" s="205">
        <f t="shared" si="13"/>
        <v>0</v>
      </c>
      <c r="V51" s="204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149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>
      <c r="A52" s="6"/>
      <c r="B52" s="7" t="s">
        <v>429</v>
      </c>
      <c r="C52" s="215" t="s">
        <v>429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AE52">
        <v>15</v>
      </c>
      <c r="AF52">
        <v>21</v>
      </c>
    </row>
    <row r="53" spans="1:60">
      <c r="A53" s="206"/>
      <c r="B53" s="207" t="s">
        <v>31</v>
      </c>
      <c r="C53" s="216" t="s">
        <v>429</v>
      </c>
      <c r="D53" s="208"/>
      <c r="E53" s="209"/>
      <c r="F53" s="209"/>
      <c r="G53" s="210">
        <f>G7+G10+G15+G23+G28</f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AE53">
        <f>SUMIF(L7:L51,AE52,G7:G51)</f>
        <v>0</v>
      </c>
      <c r="AF53">
        <f>SUMIF(L7:L51,AF52,G7:G51)</f>
        <v>0</v>
      </c>
      <c r="AG53" t="s">
        <v>430</v>
      </c>
    </row>
    <row r="54" spans="1:60">
      <c r="A54" s="6"/>
      <c r="B54" s="7" t="s">
        <v>429</v>
      </c>
      <c r="C54" s="215" t="s">
        <v>429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60">
      <c r="A55" s="6"/>
      <c r="B55" s="7" t="s">
        <v>429</v>
      </c>
      <c r="C55" s="215" t="s">
        <v>429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60">
      <c r="A56" s="272" t="s">
        <v>431</v>
      </c>
      <c r="B56" s="272"/>
      <c r="C56" s="273"/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60">
      <c r="A57" s="274"/>
      <c r="B57" s="275"/>
      <c r="C57" s="276"/>
      <c r="D57" s="275"/>
      <c r="E57" s="275"/>
      <c r="F57" s="275"/>
      <c r="G57" s="27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AG57" t="s">
        <v>432</v>
      </c>
    </row>
    <row r="58" spans="1:60">
      <c r="A58" s="278"/>
      <c r="B58" s="279"/>
      <c r="C58" s="280"/>
      <c r="D58" s="279"/>
      <c r="E58" s="279"/>
      <c r="F58" s="279"/>
      <c r="G58" s="28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60">
      <c r="A59" s="278"/>
      <c r="B59" s="279"/>
      <c r="C59" s="280"/>
      <c r="D59" s="279"/>
      <c r="E59" s="279"/>
      <c r="F59" s="279"/>
      <c r="G59" s="28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60">
      <c r="A60" s="278"/>
      <c r="B60" s="279"/>
      <c r="C60" s="280"/>
      <c r="D60" s="279"/>
      <c r="E60" s="279"/>
      <c r="F60" s="279"/>
      <c r="G60" s="28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60">
      <c r="A61" s="282"/>
      <c r="B61" s="283"/>
      <c r="C61" s="284"/>
      <c r="D61" s="283"/>
      <c r="E61" s="283"/>
      <c r="F61" s="283"/>
      <c r="G61" s="28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60">
      <c r="A62" s="6"/>
      <c r="B62" s="7" t="s">
        <v>429</v>
      </c>
      <c r="C62" s="215" t="s">
        <v>429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60">
      <c r="C63" s="217"/>
      <c r="D63" s="166"/>
      <c r="AG63" t="s">
        <v>433</v>
      </c>
    </row>
    <row r="64" spans="1:60">
      <c r="D64" s="166"/>
    </row>
    <row r="65" spans="4:4">
      <c r="D65" s="166"/>
    </row>
    <row r="66" spans="4:4">
      <c r="D66" s="166"/>
    </row>
    <row r="67" spans="4:4">
      <c r="D67" s="166"/>
    </row>
    <row r="68" spans="4:4">
      <c r="D68" s="166"/>
    </row>
    <row r="69" spans="4:4">
      <c r="D69" s="166"/>
    </row>
    <row r="70" spans="4:4">
      <c r="D70" s="166"/>
    </row>
    <row r="71" spans="4:4">
      <c r="D71" s="166"/>
    </row>
    <row r="72" spans="4:4">
      <c r="D72" s="166"/>
    </row>
    <row r="73" spans="4:4">
      <c r="D73" s="166"/>
    </row>
    <row r="74" spans="4:4">
      <c r="D74" s="166"/>
    </row>
    <row r="75" spans="4:4">
      <c r="D75" s="166"/>
    </row>
    <row r="76" spans="4:4">
      <c r="D76" s="166"/>
    </row>
    <row r="77" spans="4:4">
      <c r="D77" s="166"/>
    </row>
    <row r="78" spans="4:4">
      <c r="D78" s="166"/>
    </row>
    <row r="79" spans="4:4">
      <c r="D79" s="166"/>
    </row>
    <row r="80" spans="4:4">
      <c r="D80" s="166"/>
    </row>
    <row r="81" spans="4:4">
      <c r="D81" s="166"/>
    </row>
    <row r="82" spans="4:4">
      <c r="D82" s="166"/>
    </row>
    <row r="83" spans="4:4">
      <c r="D83" s="166"/>
    </row>
    <row r="84" spans="4:4">
      <c r="D84" s="166"/>
    </row>
    <row r="85" spans="4:4">
      <c r="D85" s="166"/>
    </row>
    <row r="86" spans="4:4">
      <c r="D86" s="166"/>
    </row>
    <row r="87" spans="4:4">
      <c r="D87" s="166"/>
    </row>
    <row r="88" spans="4:4">
      <c r="D88" s="166"/>
    </row>
    <row r="89" spans="4:4">
      <c r="D89" s="166"/>
    </row>
    <row r="90" spans="4:4">
      <c r="D90" s="166"/>
    </row>
    <row r="91" spans="4:4">
      <c r="D91" s="166"/>
    </row>
    <row r="92" spans="4:4">
      <c r="D92" s="166"/>
    </row>
    <row r="93" spans="4:4">
      <c r="D93" s="166"/>
    </row>
    <row r="94" spans="4:4">
      <c r="D94" s="166"/>
    </row>
    <row r="95" spans="4:4">
      <c r="D95" s="166"/>
    </row>
    <row r="96" spans="4:4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57:G61"/>
    <mergeCell ref="A1:G1"/>
    <mergeCell ref="C2:G2"/>
    <mergeCell ref="C3:G3"/>
    <mergeCell ref="C4:G4"/>
    <mergeCell ref="A56:C5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120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121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121</v>
      </c>
      <c r="AG3" t="s">
        <v>122</v>
      </c>
    </row>
    <row r="4" spans="1:60" ht="24.95" customHeight="1">
      <c r="A4" s="168" t="s">
        <v>10</v>
      </c>
      <c r="B4" s="169" t="s">
        <v>57</v>
      </c>
      <c r="C4" s="269" t="s">
        <v>58</v>
      </c>
      <c r="D4" s="270"/>
      <c r="E4" s="270"/>
      <c r="F4" s="270"/>
      <c r="G4" s="271"/>
      <c r="AG4" t="s">
        <v>123</v>
      </c>
    </row>
    <row r="5" spans="1:60">
      <c r="D5" s="166"/>
    </row>
    <row r="6" spans="1:60" ht="38.25">
      <c r="A6" s="175" t="s">
        <v>124</v>
      </c>
      <c r="B6" s="173" t="s">
        <v>125</v>
      </c>
      <c r="C6" s="173" t="s">
        <v>126</v>
      </c>
      <c r="D6" s="174" t="s">
        <v>127</v>
      </c>
      <c r="E6" s="175" t="s">
        <v>128</v>
      </c>
      <c r="F6" s="170" t="s">
        <v>129</v>
      </c>
      <c r="G6" s="175" t="s">
        <v>31</v>
      </c>
      <c r="H6" s="176" t="s">
        <v>32</v>
      </c>
      <c r="I6" s="176" t="s">
        <v>130</v>
      </c>
      <c r="J6" s="176" t="s">
        <v>33</v>
      </c>
      <c r="K6" s="176" t="s">
        <v>131</v>
      </c>
      <c r="L6" s="176" t="s">
        <v>132</v>
      </c>
      <c r="M6" s="176" t="s">
        <v>133</v>
      </c>
      <c r="N6" s="176" t="s">
        <v>134</v>
      </c>
      <c r="O6" s="176" t="s">
        <v>135</v>
      </c>
      <c r="P6" s="176" t="s">
        <v>136</v>
      </c>
      <c r="Q6" s="176" t="s">
        <v>137</v>
      </c>
      <c r="R6" s="176" t="s">
        <v>138</v>
      </c>
      <c r="S6" s="176" t="s">
        <v>139</v>
      </c>
      <c r="T6" s="176" t="s">
        <v>140</v>
      </c>
      <c r="U6" s="176" t="s">
        <v>141</v>
      </c>
      <c r="V6" s="176" t="s">
        <v>142</v>
      </c>
    </row>
    <row r="7" spans="1:60">
      <c r="A7" s="177" t="s">
        <v>143</v>
      </c>
      <c r="B7" s="179" t="s">
        <v>95</v>
      </c>
      <c r="C7" s="180" t="s">
        <v>96</v>
      </c>
      <c r="D7" s="181"/>
      <c r="E7" s="187"/>
      <c r="F7" s="192"/>
      <c r="G7" s="192">
        <f>SUMIF(AG8:AG15,"&lt;&gt;NOR",G8:G15)</f>
        <v>0</v>
      </c>
      <c r="H7" s="192"/>
      <c r="I7" s="192">
        <f>SUM(I8:I15)</f>
        <v>0</v>
      </c>
      <c r="J7" s="192"/>
      <c r="K7" s="192">
        <f>SUM(K8:K15)</f>
        <v>0</v>
      </c>
      <c r="L7" s="192"/>
      <c r="M7" s="192">
        <f>SUM(M8:M15)</f>
        <v>0</v>
      </c>
      <c r="N7" s="192"/>
      <c r="O7" s="192">
        <f>SUM(O8:O15)</f>
        <v>0</v>
      </c>
      <c r="P7" s="192"/>
      <c r="Q7" s="192">
        <f>SUM(Q8:Q15)</f>
        <v>0</v>
      </c>
      <c r="R7" s="192"/>
      <c r="S7" s="192"/>
      <c r="T7" s="192"/>
      <c r="U7" s="193">
        <f>SUM(U8:U15)</f>
        <v>0</v>
      </c>
      <c r="V7" s="192"/>
      <c r="AG7" t="s">
        <v>144</v>
      </c>
    </row>
    <row r="8" spans="1:60" outlineLevel="1">
      <c r="A8" s="172">
        <v>1</v>
      </c>
      <c r="B8" s="182" t="s">
        <v>516</v>
      </c>
      <c r="C8" s="211" t="s">
        <v>517</v>
      </c>
      <c r="D8" s="184" t="s">
        <v>251</v>
      </c>
      <c r="E8" s="188">
        <v>8.5</v>
      </c>
      <c r="F8" s="194"/>
      <c r="G8" s="195">
        <f t="shared" ref="G8:G15" si="0">ROUND(E8*F8,2)</f>
        <v>0</v>
      </c>
      <c r="H8" s="194"/>
      <c r="I8" s="195">
        <f t="shared" ref="I8:I15" si="1">ROUND(E8*H8,2)</f>
        <v>0</v>
      </c>
      <c r="J8" s="194"/>
      <c r="K8" s="195">
        <f t="shared" ref="K8:K15" si="2">ROUND(E8*J8,2)</f>
        <v>0</v>
      </c>
      <c r="L8" s="195">
        <v>15</v>
      </c>
      <c r="M8" s="195">
        <f t="shared" ref="M8:M15" si="3">G8*(1+L8/100)</f>
        <v>0</v>
      </c>
      <c r="N8" s="195">
        <v>0</v>
      </c>
      <c r="O8" s="195">
        <f t="shared" ref="O8:O15" si="4">ROUND(E8*N8,2)</f>
        <v>0</v>
      </c>
      <c r="P8" s="195">
        <v>0</v>
      </c>
      <c r="Q8" s="195">
        <f t="shared" ref="Q8:Q15" si="5">ROUND(E8*P8,2)</f>
        <v>0</v>
      </c>
      <c r="R8" s="195"/>
      <c r="S8" s="195" t="s">
        <v>148</v>
      </c>
      <c r="T8" s="195">
        <v>0</v>
      </c>
      <c r="U8" s="196">
        <f t="shared" ref="U8:U15" si="6"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328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516</v>
      </c>
      <c r="C9" s="211" t="s">
        <v>518</v>
      </c>
      <c r="D9" s="184" t="s">
        <v>251</v>
      </c>
      <c r="E9" s="188">
        <v>3.5</v>
      </c>
      <c r="F9" s="194"/>
      <c r="G9" s="195">
        <f t="shared" si="0"/>
        <v>0</v>
      </c>
      <c r="H9" s="194"/>
      <c r="I9" s="195">
        <f t="shared" si="1"/>
        <v>0</v>
      </c>
      <c r="J9" s="194"/>
      <c r="K9" s="195">
        <f t="shared" si="2"/>
        <v>0</v>
      </c>
      <c r="L9" s="195">
        <v>15</v>
      </c>
      <c r="M9" s="195">
        <f t="shared" si="3"/>
        <v>0</v>
      </c>
      <c r="N9" s="195">
        <v>0</v>
      </c>
      <c r="O9" s="195">
        <f t="shared" si="4"/>
        <v>0</v>
      </c>
      <c r="P9" s="195">
        <v>0</v>
      </c>
      <c r="Q9" s="195">
        <f t="shared" si="5"/>
        <v>0</v>
      </c>
      <c r="R9" s="195"/>
      <c r="S9" s="195" t="s">
        <v>148</v>
      </c>
      <c r="T9" s="195">
        <v>0</v>
      </c>
      <c r="U9" s="196">
        <f t="shared" si="6"/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519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520</v>
      </c>
      <c r="C10" s="211" t="s">
        <v>521</v>
      </c>
      <c r="D10" s="184" t="s">
        <v>251</v>
      </c>
      <c r="E10" s="188">
        <v>5</v>
      </c>
      <c r="F10" s="194"/>
      <c r="G10" s="195">
        <f t="shared" si="0"/>
        <v>0</v>
      </c>
      <c r="H10" s="194"/>
      <c r="I10" s="195">
        <f t="shared" si="1"/>
        <v>0</v>
      </c>
      <c r="J10" s="194"/>
      <c r="K10" s="195">
        <f t="shared" si="2"/>
        <v>0</v>
      </c>
      <c r="L10" s="195">
        <v>15</v>
      </c>
      <c r="M10" s="195">
        <f t="shared" si="3"/>
        <v>0</v>
      </c>
      <c r="N10" s="195">
        <v>0</v>
      </c>
      <c r="O10" s="195">
        <f t="shared" si="4"/>
        <v>0</v>
      </c>
      <c r="P10" s="195">
        <v>0</v>
      </c>
      <c r="Q10" s="195">
        <f t="shared" si="5"/>
        <v>0</v>
      </c>
      <c r="R10" s="195"/>
      <c r="S10" s="195" t="s">
        <v>148</v>
      </c>
      <c r="T10" s="195">
        <v>0</v>
      </c>
      <c r="U10" s="196">
        <f t="shared" si="6"/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328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>
      <c r="A11" s="172">
        <v>4</v>
      </c>
      <c r="B11" s="182" t="s">
        <v>522</v>
      </c>
      <c r="C11" s="211" t="s">
        <v>523</v>
      </c>
      <c r="D11" s="184" t="s">
        <v>156</v>
      </c>
      <c r="E11" s="188">
        <v>5</v>
      </c>
      <c r="F11" s="194"/>
      <c r="G11" s="195">
        <f t="shared" si="0"/>
        <v>0</v>
      </c>
      <c r="H11" s="194"/>
      <c r="I11" s="195">
        <f t="shared" si="1"/>
        <v>0</v>
      </c>
      <c r="J11" s="194"/>
      <c r="K11" s="195">
        <f t="shared" si="2"/>
        <v>0</v>
      </c>
      <c r="L11" s="195">
        <v>15</v>
      </c>
      <c r="M11" s="195">
        <f t="shared" si="3"/>
        <v>0</v>
      </c>
      <c r="N11" s="195">
        <v>0</v>
      </c>
      <c r="O11" s="195">
        <f t="shared" si="4"/>
        <v>0</v>
      </c>
      <c r="P11" s="195">
        <v>0</v>
      </c>
      <c r="Q11" s="195">
        <f t="shared" si="5"/>
        <v>0</v>
      </c>
      <c r="R11" s="195"/>
      <c r="S11" s="195" t="s">
        <v>148</v>
      </c>
      <c r="T11" s="195">
        <v>0</v>
      </c>
      <c r="U11" s="196">
        <f t="shared" si="6"/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328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5</v>
      </c>
      <c r="B12" s="182" t="s">
        <v>524</v>
      </c>
      <c r="C12" s="211" t="s">
        <v>525</v>
      </c>
      <c r="D12" s="184" t="s">
        <v>156</v>
      </c>
      <c r="E12" s="188">
        <v>2</v>
      </c>
      <c r="F12" s="194"/>
      <c r="G12" s="195">
        <f t="shared" si="0"/>
        <v>0</v>
      </c>
      <c r="H12" s="194"/>
      <c r="I12" s="195">
        <f t="shared" si="1"/>
        <v>0</v>
      </c>
      <c r="J12" s="194"/>
      <c r="K12" s="195">
        <f t="shared" si="2"/>
        <v>0</v>
      </c>
      <c r="L12" s="195">
        <v>15</v>
      </c>
      <c r="M12" s="195">
        <f t="shared" si="3"/>
        <v>0</v>
      </c>
      <c r="N12" s="195">
        <v>0</v>
      </c>
      <c r="O12" s="195">
        <f t="shared" si="4"/>
        <v>0</v>
      </c>
      <c r="P12" s="195">
        <v>0</v>
      </c>
      <c r="Q12" s="195">
        <f t="shared" si="5"/>
        <v>0</v>
      </c>
      <c r="R12" s="195"/>
      <c r="S12" s="195" t="s">
        <v>148</v>
      </c>
      <c r="T12" s="195">
        <v>0</v>
      </c>
      <c r="U12" s="196">
        <f t="shared" si="6"/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328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6</v>
      </c>
      <c r="B13" s="182" t="s">
        <v>526</v>
      </c>
      <c r="C13" s="211" t="s">
        <v>527</v>
      </c>
      <c r="D13" s="184" t="s">
        <v>156</v>
      </c>
      <c r="E13" s="188">
        <v>1</v>
      </c>
      <c r="F13" s="194"/>
      <c r="G13" s="195">
        <f t="shared" si="0"/>
        <v>0</v>
      </c>
      <c r="H13" s="194"/>
      <c r="I13" s="195">
        <f t="shared" si="1"/>
        <v>0</v>
      </c>
      <c r="J13" s="194"/>
      <c r="K13" s="195">
        <f t="shared" si="2"/>
        <v>0</v>
      </c>
      <c r="L13" s="195">
        <v>15</v>
      </c>
      <c r="M13" s="195">
        <f t="shared" si="3"/>
        <v>0</v>
      </c>
      <c r="N13" s="195">
        <v>0</v>
      </c>
      <c r="O13" s="195">
        <f t="shared" si="4"/>
        <v>0</v>
      </c>
      <c r="P13" s="195">
        <v>0</v>
      </c>
      <c r="Q13" s="195">
        <f t="shared" si="5"/>
        <v>0</v>
      </c>
      <c r="R13" s="195"/>
      <c r="S13" s="195" t="s">
        <v>148</v>
      </c>
      <c r="T13" s="195">
        <v>0</v>
      </c>
      <c r="U13" s="196">
        <f t="shared" si="6"/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328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>
        <v>7</v>
      </c>
      <c r="B14" s="182" t="s">
        <v>528</v>
      </c>
      <c r="C14" s="211" t="s">
        <v>529</v>
      </c>
      <c r="D14" s="184" t="s">
        <v>156</v>
      </c>
      <c r="E14" s="188">
        <v>1</v>
      </c>
      <c r="F14" s="194"/>
      <c r="G14" s="195">
        <f t="shared" si="0"/>
        <v>0</v>
      </c>
      <c r="H14" s="194"/>
      <c r="I14" s="195">
        <f t="shared" si="1"/>
        <v>0</v>
      </c>
      <c r="J14" s="194"/>
      <c r="K14" s="195">
        <f t="shared" si="2"/>
        <v>0</v>
      </c>
      <c r="L14" s="195">
        <v>15</v>
      </c>
      <c r="M14" s="195">
        <f t="shared" si="3"/>
        <v>0</v>
      </c>
      <c r="N14" s="195">
        <v>0</v>
      </c>
      <c r="O14" s="195">
        <f t="shared" si="4"/>
        <v>0</v>
      </c>
      <c r="P14" s="195">
        <v>0</v>
      </c>
      <c r="Q14" s="195">
        <f t="shared" si="5"/>
        <v>0</v>
      </c>
      <c r="R14" s="195"/>
      <c r="S14" s="195" t="s">
        <v>148</v>
      </c>
      <c r="T14" s="195">
        <v>0</v>
      </c>
      <c r="U14" s="196">
        <f t="shared" si="6"/>
        <v>0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328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>
      <c r="A15" s="172">
        <v>8</v>
      </c>
      <c r="B15" s="182" t="s">
        <v>530</v>
      </c>
      <c r="C15" s="211" t="s">
        <v>531</v>
      </c>
      <c r="D15" s="184" t="s">
        <v>0</v>
      </c>
      <c r="E15" s="191"/>
      <c r="F15" s="194"/>
      <c r="G15" s="195">
        <f t="shared" si="0"/>
        <v>0</v>
      </c>
      <c r="H15" s="194"/>
      <c r="I15" s="195">
        <f t="shared" si="1"/>
        <v>0</v>
      </c>
      <c r="J15" s="194"/>
      <c r="K15" s="195">
        <f t="shared" si="2"/>
        <v>0</v>
      </c>
      <c r="L15" s="195">
        <v>15</v>
      </c>
      <c r="M15" s="195">
        <f t="shared" si="3"/>
        <v>0</v>
      </c>
      <c r="N15" s="195">
        <v>0</v>
      </c>
      <c r="O15" s="195">
        <f t="shared" si="4"/>
        <v>0</v>
      </c>
      <c r="P15" s="195">
        <v>0</v>
      </c>
      <c r="Q15" s="195">
        <f t="shared" si="5"/>
        <v>0</v>
      </c>
      <c r="R15" s="195"/>
      <c r="S15" s="195" t="s">
        <v>158</v>
      </c>
      <c r="T15" s="195">
        <v>0</v>
      </c>
      <c r="U15" s="196">
        <f t="shared" si="6"/>
        <v>0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302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>
      <c r="A16" s="178" t="s">
        <v>143</v>
      </c>
      <c r="B16" s="183" t="s">
        <v>97</v>
      </c>
      <c r="C16" s="212" t="s">
        <v>98</v>
      </c>
      <c r="D16" s="185"/>
      <c r="E16" s="189"/>
      <c r="F16" s="197"/>
      <c r="G16" s="197">
        <f>SUMIF(AG17:AG28,"&lt;&gt;NOR",G17:G28)</f>
        <v>0</v>
      </c>
      <c r="H16" s="197"/>
      <c r="I16" s="197">
        <f>SUM(I17:I28)</f>
        <v>0</v>
      </c>
      <c r="J16" s="197"/>
      <c r="K16" s="197">
        <f>SUM(K17:K28)</f>
        <v>0</v>
      </c>
      <c r="L16" s="197"/>
      <c r="M16" s="197">
        <f>SUM(M17:M28)</f>
        <v>0</v>
      </c>
      <c r="N16" s="197"/>
      <c r="O16" s="197">
        <f>SUM(O17:O28)</f>
        <v>0</v>
      </c>
      <c r="P16" s="197"/>
      <c r="Q16" s="197">
        <f>SUM(Q17:Q28)</f>
        <v>0</v>
      </c>
      <c r="R16" s="197"/>
      <c r="S16" s="197"/>
      <c r="T16" s="197"/>
      <c r="U16" s="198">
        <f>SUM(U17:U28)</f>
        <v>0</v>
      </c>
      <c r="V16" s="197"/>
      <c r="AG16" t="s">
        <v>144</v>
      </c>
    </row>
    <row r="17" spans="1:60" outlineLevel="1">
      <c r="A17" s="172">
        <v>9</v>
      </c>
      <c r="B17" s="182" t="s">
        <v>532</v>
      </c>
      <c r="C17" s="211" t="s">
        <v>533</v>
      </c>
      <c r="D17" s="184" t="s">
        <v>251</v>
      </c>
      <c r="E17" s="188">
        <v>5.5</v>
      </c>
      <c r="F17" s="194"/>
      <c r="G17" s="195">
        <f t="shared" ref="G17:G28" si="7">ROUND(E17*F17,2)</f>
        <v>0</v>
      </c>
      <c r="H17" s="194"/>
      <c r="I17" s="195">
        <f t="shared" ref="I17:I28" si="8">ROUND(E17*H17,2)</f>
        <v>0</v>
      </c>
      <c r="J17" s="194"/>
      <c r="K17" s="195">
        <f t="shared" ref="K17:K28" si="9">ROUND(E17*J17,2)</f>
        <v>0</v>
      </c>
      <c r="L17" s="195">
        <v>15</v>
      </c>
      <c r="M17" s="195">
        <f t="shared" ref="M17:M28" si="10">G17*(1+L17/100)</f>
        <v>0</v>
      </c>
      <c r="N17" s="195">
        <v>0</v>
      </c>
      <c r="O17" s="195">
        <f t="shared" ref="O17:O28" si="11">ROUND(E17*N17,2)</f>
        <v>0</v>
      </c>
      <c r="P17" s="195">
        <v>0</v>
      </c>
      <c r="Q17" s="195">
        <f t="shared" ref="Q17:Q28" si="12">ROUND(E17*P17,2)</f>
        <v>0</v>
      </c>
      <c r="R17" s="195"/>
      <c r="S17" s="195" t="s">
        <v>148</v>
      </c>
      <c r="T17" s="195">
        <v>0</v>
      </c>
      <c r="U17" s="196">
        <f t="shared" ref="U17:U28" si="13">ROUND(E17*T17,2)</f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328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10</v>
      </c>
      <c r="B18" s="182" t="s">
        <v>534</v>
      </c>
      <c r="C18" s="211" t="s">
        <v>535</v>
      </c>
      <c r="D18" s="184" t="s">
        <v>251</v>
      </c>
      <c r="E18" s="188">
        <v>3</v>
      </c>
      <c r="F18" s="194"/>
      <c r="G18" s="195">
        <f t="shared" si="7"/>
        <v>0</v>
      </c>
      <c r="H18" s="194"/>
      <c r="I18" s="195">
        <f t="shared" si="8"/>
        <v>0</v>
      </c>
      <c r="J18" s="194"/>
      <c r="K18" s="195">
        <f t="shared" si="9"/>
        <v>0</v>
      </c>
      <c r="L18" s="195">
        <v>15</v>
      </c>
      <c r="M18" s="195">
        <f t="shared" si="10"/>
        <v>0</v>
      </c>
      <c r="N18" s="195">
        <v>0</v>
      </c>
      <c r="O18" s="195">
        <f t="shared" si="11"/>
        <v>0</v>
      </c>
      <c r="P18" s="195">
        <v>0</v>
      </c>
      <c r="Q18" s="195">
        <f t="shared" si="12"/>
        <v>0</v>
      </c>
      <c r="R18" s="195"/>
      <c r="S18" s="195" t="s">
        <v>148</v>
      </c>
      <c r="T18" s="195">
        <v>0</v>
      </c>
      <c r="U18" s="196">
        <f t="shared" si="13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328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11</v>
      </c>
      <c r="B19" s="182" t="s">
        <v>536</v>
      </c>
      <c r="C19" s="211" t="s">
        <v>537</v>
      </c>
      <c r="D19" s="184" t="s">
        <v>251</v>
      </c>
      <c r="E19" s="188">
        <v>28</v>
      </c>
      <c r="F19" s="194"/>
      <c r="G19" s="195">
        <f t="shared" si="7"/>
        <v>0</v>
      </c>
      <c r="H19" s="194"/>
      <c r="I19" s="195">
        <f t="shared" si="8"/>
        <v>0</v>
      </c>
      <c r="J19" s="194"/>
      <c r="K19" s="195">
        <f t="shared" si="9"/>
        <v>0</v>
      </c>
      <c r="L19" s="195">
        <v>15</v>
      </c>
      <c r="M19" s="195">
        <f t="shared" si="10"/>
        <v>0</v>
      </c>
      <c r="N19" s="195">
        <v>0</v>
      </c>
      <c r="O19" s="195">
        <f t="shared" si="11"/>
        <v>0</v>
      </c>
      <c r="P19" s="195">
        <v>0</v>
      </c>
      <c r="Q19" s="195">
        <f t="shared" si="12"/>
        <v>0</v>
      </c>
      <c r="R19" s="195"/>
      <c r="S19" s="195" t="s">
        <v>148</v>
      </c>
      <c r="T19" s="195">
        <v>0</v>
      </c>
      <c r="U19" s="196">
        <f t="shared" si="13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328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ht="22.5" outlineLevel="1">
      <c r="A20" s="172">
        <v>12</v>
      </c>
      <c r="B20" s="182" t="s">
        <v>538</v>
      </c>
      <c r="C20" s="211" t="s">
        <v>539</v>
      </c>
      <c r="D20" s="184" t="s">
        <v>251</v>
      </c>
      <c r="E20" s="188">
        <v>36.5</v>
      </c>
      <c r="F20" s="194"/>
      <c r="G20" s="195">
        <f t="shared" si="7"/>
        <v>0</v>
      </c>
      <c r="H20" s="194"/>
      <c r="I20" s="195">
        <f t="shared" si="8"/>
        <v>0</v>
      </c>
      <c r="J20" s="194"/>
      <c r="K20" s="195">
        <f t="shared" si="9"/>
        <v>0</v>
      </c>
      <c r="L20" s="195">
        <v>15</v>
      </c>
      <c r="M20" s="195">
        <f t="shared" si="10"/>
        <v>0</v>
      </c>
      <c r="N20" s="195">
        <v>0</v>
      </c>
      <c r="O20" s="195">
        <f t="shared" si="11"/>
        <v>0</v>
      </c>
      <c r="P20" s="195">
        <v>0</v>
      </c>
      <c r="Q20" s="195">
        <f t="shared" si="12"/>
        <v>0</v>
      </c>
      <c r="R20" s="195"/>
      <c r="S20" s="195" t="s">
        <v>148</v>
      </c>
      <c r="T20" s="195">
        <v>0</v>
      </c>
      <c r="U20" s="196">
        <f t="shared" si="13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328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13</v>
      </c>
      <c r="B21" s="182" t="s">
        <v>540</v>
      </c>
      <c r="C21" s="211" t="s">
        <v>541</v>
      </c>
      <c r="D21" s="184" t="s">
        <v>156</v>
      </c>
      <c r="E21" s="188">
        <v>12</v>
      </c>
      <c r="F21" s="194"/>
      <c r="G21" s="195">
        <f t="shared" si="7"/>
        <v>0</v>
      </c>
      <c r="H21" s="194"/>
      <c r="I21" s="195">
        <f t="shared" si="8"/>
        <v>0</v>
      </c>
      <c r="J21" s="194"/>
      <c r="K21" s="195">
        <f t="shared" si="9"/>
        <v>0</v>
      </c>
      <c r="L21" s="195">
        <v>15</v>
      </c>
      <c r="M21" s="195">
        <f t="shared" si="10"/>
        <v>0</v>
      </c>
      <c r="N21" s="195">
        <v>0</v>
      </c>
      <c r="O21" s="195">
        <f t="shared" si="11"/>
        <v>0</v>
      </c>
      <c r="P21" s="195">
        <v>0</v>
      </c>
      <c r="Q21" s="195">
        <f t="shared" si="12"/>
        <v>0</v>
      </c>
      <c r="R21" s="195"/>
      <c r="S21" s="195" t="s">
        <v>148</v>
      </c>
      <c r="T21" s="195">
        <v>0</v>
      </c>
      <c r="U21" s="196">
        <f t="shared" si="13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328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>
      <c r="A22" s="172">
        <v>14</v>
      </c>
      <c r="B22" s="182" t="s">
        <v>542</v>
      </c>
      <c r="C22" s="211" t="s">
        <v>543</v>
      </c>
      <c r="D22" s="184" t="s">
        <v>156</v>
      </c>
      <c r="E22" s="188">
        <v>11</v>
      </c>
      <c r="F22" s="194"/>
      <c r="G22" s="195">
        <f t="shared" si="7"/>
        <v>0</v>
      </c>
      <c r="H22" s="194"/>
      <c r="I22" s="195">
        <f t="shared" si="8"/>
        <v>0</v>
      </c>
      <c r="J22" s="194"/>
      <c r="K22" s="195">
        <f t="shared" si="9"/>
        <v>0</v>
      </c>
      <c r="L22" s="195">
        <v>15</v>
      </c>
      <c r="M22" s="195">
        <f t="shared" si="10"/>
        <v>0</v>
      </c>
      <c r="N22" s="195">
        <v>0</v>
      </c>
      <c r="O22" s="195">
        <f t="shared" si="11"/>
        <v>0</v>
      </c>
      <c r="P22" s="195">
        <v>0</v>
      </c>
      <c r="Q22" s="195">
        <f t="shared" si="12"/>
        <v>0</v>
      </c>
      <c r="R22" s="195"/>
      <c r="S22" s="195" t="s">
        <v>148</v>
      </c>
      <c r="T22" s="195">
        <v>0</v>
      </c>
      <c r="U22" s="196">
        <f t="shared" si="13"/>
        <v>0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328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>
        <v>15</v>
      </c>
      <c r="B23" s="182" t="s">
        <v>544</v>
      </c>
      <c r="C23" s="211" t="s">
        <v>545</v>
      </c>
      <c r="D23" s="184" t="s">
        <v>156</v>
      </c>
      <c r="E23" s="188">
        <v>1</v>
      </c>
      <c r="F23" s="194"/>
      <c r="G23" s="195">
        <f t="shared" si="7"/>
        <v>0</v>
      </c>
      <c r="H23" s="194"/>
      <c r="I23" s="195">
        <f t="shared" si="8"/>
        <v>0</v>
      </c>
      <c r="J23" s="194"/>
      <c r="K23" s="195">
        <f t="shared" si="9"/>
        <v>0</v>
      </c>
      <c r="L23" s="195">
        <v>15</v>
      </c>
      <c r="M23" s="195">
        <f t="shared" si="10"/>
        <v>0</v>
      </c>
      <c r="N23" s="195">
        <v>0</v>
      </c>
      <c r="O23" s="195">
        <f t="shared" si="11"/>
        <v>0</v>
      </c>
      <c r="P23" s="195">
        <v>0</v>
      </c>
      <c r="Q23" s="195">
        <f t="shared" si="12"/>
        <v>0</v>
      </c>
      <c r="R23" s="195"/>
      <c r="S23" s="195" t="s">
        <v>148</v>
      </c>
      <c r="T23" s="195">
        <v>0</v>
      </c>
      <c r="U23" s="196">
        <f t="shared" si="13"/>
        <v>0</v>
      </c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328</v>
      </c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outlineLevel="1">
      <c r="A24" s="172">
        <v>16</v>
      </c>
      <c r="B24" s="182" t="s">
        <v>546</v>
      </c>
      <c r="C24" s="211" t="s">
        <v>547</v>
      </c>
      <c r="D24" s="184" t="s">
        <v>156</v>
      </c>
      <c r="E24" s="188">
        <v>6</v>
      </c>
      <c r="F24" s="194"/>
      <c r="G24" s="195">
        <f t="shared" si="7"/>
        <v>0</v>
      </c>
      <c r="H24" s="194"/>
      <c r="I24" s="195">
        <f t="shared" si="8"/>
        <v>0</v>
      </c>
      <c r="J24" s="194"/>
      <c r="K24" s="195">
        <f t="shared" si="9"/>
        <v>0</v>
      </c>
      <c r="L24" s="195">
        <v>15</v>
      </c>
      <c r="M24" s="195">
        <f t="shared" si="10"/>
        <v>0</v>
      </c>
      <c r="N24" s="195">
        <v>0</v>
      </c>
      <c r="O24" s="195">
        <f t="shared" si="11"/>
        <v>0</v>
      </c>
      <c r="P24" s="195">
        <v>0</v>
      </c>
      <c r="Q24" s="195">
        <f t="shared" si="12"/>
        <v>0</v>
      </c>
      <c r="R24" s="195"/>
      <c r="S24" s="195" t="s">
        <v>148</v>
      </c>
      <c r="T24" s="195">
        <v>0</v>
      </c>
      <c r="U24" s="196">
        <f t="shared" si="13"/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328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>
        <v>17</v>
      </c>
      <c r="B25" s="182" t="s">
        <v>548</v>
      </c>
      <c r="C25" s="211" t="s">
        <v>549</v>
      </c>
      <c r="D25" s="184" t="s">
        <v>156</v>
      </c>
      <c r="E25" s="188">
        <v>1</v>
      </c>
      <c r="F25" s="194"/>
      <c r="G25" s="195">
        <f t="shared" si="7"/>
        <v>0</v>
      </c>
      <c r="H25" s="194"/>
      <c r="I25" s="195">
        <f t="shared" si="8"/>
        <v>0</v>
      </c>
      <c r="J25" s="194"/>
      <c r="K25" s="195">
        <f t="shared" si="9"/>
        <v>0</v>
      </c>
      <c r="L25" s="195">
        <v>15</v>
      </c>
      <c r="M25" s="195">
        <f t="shared" si="10"/>
        <v>0</v>
      </c>
      <c r="N25" s="195">
        <v>0</v>
      </c>
      <c r="O25" s="195">
        <f t="shared" si="11"/>
        <v>0</v>
      </c>
      <c r="P25" s="195">
        <v>0</v>
      </c>
      <c r="Q25" s="195">
        <f t="shared" si="12"/>
        <v>0</v>
      </c>
      <c r="R25" s="195"/>
      <c r="S25" s="195" t="s">
        <v>148</v>
      </c>
      <c r="T25" s="195">
        <v>0</v>
      </c>
      <c r="U25" s="196">
        <f t="shared" si="13"/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337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18</v>
      </c>
      <c r="B26" s="182" t="s">
        <v>550</v>
      </c>
      <c r="C26" s="211" t="s">
        <v>551</v>
      </c>
      <c r="D26" s="184" t="s">
        <v>251</v>
      </c>
      <c r="E26" s="188">
        <v>36.5</v>
      </c>
      <c r="F26" s="194"/>
      <c r="G26" s="195">
        <f t="shared" si="7"/>
        <v>0</v>
      </c>
      <c r="H26" s="194"/>
      <c r="I26" s="195">
        <f t="shared" si="8"/>
        <v>0</v>
      </c>
      <c r="J26" s="194"/>
      <c r="K26" s="195">
        <f t="shared" si="9"/>
        <v>0</v>
      </c>
      <c r="L26" s="195">
        <v>15</v>
      </c>
      <c r="M26" s="195">
        <f t="shared" si="10"/>
        <v>0</v>
      </c>
      <c r="N26" s="195">
        <v>0</v>
      </c>
      <c r="O26" s="195">
        <f t="shared" si="11"/>
        <v>0</v>
      </c>
      <c r="P26" s="195">
        <v>0</v>
      </c>
      <c r="Q26" s="195">
        <f t="shared" si="12"/>
        <v>0</v>
      </c>
      <c r="R26" s="195"/>
      <c r="S26" s="195" t="s">
        <v>148</v>
      </c>
      <c r="T26" s="195">
        <v>0</v>
      </c>
      <c r="U26" s="196">
        <f t="shared" si="13"/>
        <v>0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328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>
      <c r="A27" s="172">
        <v>19</v>
      </c>
      <c r="B27" s="182" t="s">
        <v>552</v>
      </c>
      <c r="C27" s="211" t="s">
        <v>553</v>
      </c>
      <c r="D27" s="184" t="s">
        <v>251</v>
      </c>
      <c r="E27" s="188">
        <v>36.5</v>
      </c>
      <c r="F27" s="194"/>
      <c r="G27" s="195">
        <f t="shared" si="7"/>
        <v>0</v>
      </c>
      <c r="H27" s="194"/>
      <c r="I27" s="195">
        <f t="shared" si="8"/>
        <v>0</v>
      </c>
      <c r="J27" s="194"/>
      <c r="K27" s="195">
        <f t="shared" si="9"/>
        <v>0</v>
      </c>
      <c r="L27" s="195">
        <v>15</v>
      </c>
      <c r="M27" s="195">
        <f t="shared" si="10"/>
        <v>0</v>
      </c>
      <c r="N27" s="195">
        <v>0</v>
      </c>
      <c r="O27" s="195">
        <f t="shared" si="11"/>
        <v>0</v>
      </c>
      <c r="P27" s="195">
        <v>0</v>
      </c>
      <c r="Q27" s="195">
        <f t="shared" si="12"/>
        <v>0</v>
      </c>
      <c r="R27" s="195"/>
      <c r="S27" s="195" t="s">
        <v>148</v>
      </c>
      <c r="T27" s="195">
        <v>0</v>
      </c>
      <c r="U27" s="196">
        <f t="shared" si="13"/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328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outlineLevel="1">
      <c r="A28" s="172">
        <v>20</v>
      </c>
      <c r="B28" s="182" t="s">
        <v>554</v>
      </c>
      <c r="C28" s="211" t="s">
        <v>555</v>
      </c>
      <c r="D28" s="184" t="s">
        <v>0</v>
      </c>
      <c r="E28" s="191"/>
      <c r="F28" s="194"/>
      <c r="G28" s="195">
        <f t="shared" si="7"/>
        <v>0</v>
      </c>
      <c r="H28" s="194"/>
      <c r="I28" s="195">
        <f t="shared" si="8"/>
        <v>0</v>
      </c>
      <c r="J28" s="194"/>
      <c r="K28" s="195">
        <f t="shared" si="9"/>
        <v>0</v>
      </c>
      <c r="L28" s="195">
        <v>15</v>
      </c>
      <c r="M28" s="195">
        <f t="shared" si="10"/>
        <v>0</v>
      </c>
      <c r="N28" s="195">
        <v>0</v>
      </c>
      <c r="O28" s="195">
        <f t="shared" si="11"/>
        <v>0</v>
      </c>
      <c r="P28" s="195">
        <v>0</v>
      </c>
      <c r="Q28" s="195">
        <f t="shared" si="12"/>
        <v>0</v>
      </c>
      <c r="R28" s="195"/>
      <c r="S28" s="195" t="s">
        <v>158</v>
      </c>
      <c r="T28" s="195">
        <v>0</v>
      </c>
      <c r="U28" s="196">
        <f t="shared" si="13"/>
        <v>0</v>
      </c>
      <c r="V28" s="195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 t="s">
        <v>302</v>
      </c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>
      <c r="A29" s="178" t="s">
        <v>143</v>
      </c>
      <c r="B29" s="183" t="s">
        <v>99</v>
      </c>
      <c r="C29" s="212" t="s">
        <v>100</v>
      </c>
      <c r="D29" s="185"/>
      <c r="E29" s="189"/>
      <c r="F29" s="197"/>
      <c r="G29" s="197">
        <f>SUMIF(AG30:AG46,"&lt;&gt;NOR",G30:G46)</f>
        <v>0</v>
      </c>
      <c r="H29" s="197"/>
      <c r="I29" s="197">
        <f>SUM(I30:I46)</f>
        <v>0</v>
      </c>
      <c r="J29" s="197"/>
      <c r="K29" s="197">
        <f>SUM(K30:K46)</f>
        <v>0</v>
      </c>
      <c r="L29" s="197"/>
      <c r="M29" s="197">
        <f>SUM(M30:M46)</f>
        <v>0</v>
      </c>
      <c r="N29" s="197"/>
      <c r="O29" s="197">
        <f>SUM(O30:O46)</f>
        <v>0.05</v>
      </c>
      <c r="P29" s="197"/>
      <c r="Q29" s="197">
        <f>SUM(Q30:Q46)</f>
        <v>0</v>
      </c>
      <c r="R29" s="197"/>
      <c r="S29" s="197"/>
      <c r="T29" s="197"/>
      <c r="U29" s="198">
        <f>SUM(U30:U46)</f>
        <v>1.77</v>
      </c>
      <c r="V29" s="197"/>
      <c r="AG29" t="s">
        <v>144</v>
      </c>
    </row>
    <row r="30" spans="1:60" outlineLevel="1">
      <c r="A30" s="172">
        <v>21</v>
      </c>
      <c r="B30" s="182" t="s">
        <v>556</v>
      </c>
      <c r="C30" s="211" t="s">
        <v>557</v>
      </c>
      <c r="D30" s="184" t="s">
        <v>147</v>
      </c>
      <c r="E30" s="188">
        <v>1</v>
      </c>
      <c r="F30" s="194"/>
      <c r="G30" s="195">
        <f t="shared" ref="G30:G46" si="14">ROUND(E30*F30,2)</f>
        <v>0</v>
      </c>
      <c r="H30" s="194"/>
      <c r="I30" s="195">
        <f t="shared" ref="I30:I46" si="15">ROUND(E30*H30,2)</f>
        <v>0</v>
      </c>
      <c r="J30" s="194"/>
      <c r="K30" s="195">
        <f t="shared" ref="K30:K46" si="16">ROUND(E30*J30,2)</f>
        <v>0</v>
      </c>
      <c r="L30" s="195">
        <v>15</v>
      </c>
      <c r="M30" s="195">
        <f t="shared" ref="M30:M46" si="17">G30*(1+L30/100)</f>
        <v>0</v>
      </c>
      <c r="N30" s="195">
        <v>2.6720000000000001E-2</v>
      </c>
      <c r="O30" s="195">
        <f t="shared" ref="O30:O46" si="18">ROUND(E30*N30,2)</f>
        <v>0.03</v>
      </c>
      <c r="P30" s="195">
        <v>0</v>
      </c>
      <c r="Q30" s="195">
        <f t="shared" ref="Q30:Q46" si="19">ROUND(E30*P30,2)</f>
        <v>0</v>
      </c>
      <c r="R30" s="195"/>
      <c r="S30" s="195" t="s">
        <v>148</v>
      </c>
      <c r="T30" s="195">
        <v>0</v>
      </c>
      <c r="U30" s="196">
        <f t="shared" ref="U30:U46" si="20">ROUND(E30*T30,2)</f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328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22</v>
      </c>
      <c r="B31" s="182" t="s">
        <v>558</v>
      </c>
      <c r="C31" s="211" t="s">
        <v>559</v>
      </c>
      <c r="D31" s="184" t="s">
        <v>147</v>
      </c>
      <c r="E31" s="188">
        <v>1</v>
      </c>
      <c r="F31" s="194"/>
      <c r="G31" s="195">
        <f t="shared" si="14"/>
        <v>0</v>
      </c>
      <c r="H31" s="194"/>
      <c r="I31" s="195">
        <f t="shared" si="15"/>
        <v>0</v>
      </c>
      <c r="J31" s="194"/>
      <c r="K31" s="195">
        <f t="shared" si="16"/>
        <v>0</v>
      </c>
      <c r="L31" s="195">
        <v>15</v>
      </c>
      <c r="M31" s="195">
        <f t="shared" si="17"/>
        <v>0</v>
      </c>
      <c r="N31" s="195">
        <v>7.0099999999999997E-3</v>
      </c>
      <c r="O31" s="195">
        <f t="shared" si="18"/>
        <v>0.01</v>
      </c>
      <c r="P31" s="195">
        <v>0</v>
      </c>
      <c r="Q31" s="195">
        <f t="shared" si="19"/>
        <v>0</v>
      </c>
      <c r="R31" s="195" t="s">
        <v>274</v>
      </c>
      <c r="S31" s="195" t="s">
        <v>158</v>
      </c>
      <c r="T31" s="195">
        <v>1.77</v>
      </c>
      <c r="U31" s="196">
        <f t="shared" si="20"/>
        <v>1.77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159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>
      <c r="A32" s="172">
        <v>23</v>
      </c>
      <c r="B32" s="182" t="s">
        <v>560</v>
      </c>
      <c r="C32" s="211" t="s">
        <v>561</v>
      </c>
      <c r="D32" s="184" t="s">
        <v>147</v>
      </c>
      <c r="E32" s="188">
        <v>1</v>
      </c>
      <c r="F32" s="194"/>
      <c r="G32" s="195">
        <f t="shared" si="14"/>
        <v>0</v>
      </c>
      <c r="H32" s="194"/>
      <c r="I32" s="195">
        <f t="shared" si="15"/>
        <v>0</v>
      </c>
      <c r="J32" s="194"/>
      <c r="K32" s="195">
        <f t="shared" si="16"/>
        <v>0</v>
      </c>
      <c r="L32" s="195">
        <v>15</v>
      </c>
      <c r="M32" s="195">
        <f t="shared" si="17"/>
        <v>0</v>
      </c>
      <c r="N32" s="195">
        <v>1.201E-2</v>
      </c>
      <c r="O32" s="195">
        <f t="shared" si="18"/>
        <v>0.01</v>
      </c>
      <c r="P32" s="195">
        <v>0</v>
      </c>
      <c r="Q32" s="195">
        <f t="shared" si="19"/>
        <v>0</v>
      </c>
      <c r="R32" s="195"/>
      <c r="S32" s="195" t="s">
        <v>148</v>
      </c>
      <c r="T32" s="195">
        <v>0</v>
      </c>
      <c r="U32" s="196">
        <f t="shared" si="20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328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>
      <c r="A33" s="172">
        <v>24</v>
      </c>
      <c r="B33" s="182" t="s">
        <v>562</v>
      </c>
      <c r="C33" s="211" t="s">
        <v>563</v>
      </c>
      <c r="D33" s="184" t="s">
        <v>147</v>
      </c>
      <c r="E33" s="188">
        <v>1</v>
      </c>
      <c r="F33" s="194"/>
      <c r="G33" s="195">
        <f t="shared" si="14"/>
        <v>0</v>
      </c>
      <c r="H33" s="194"/>
      <c r="I33" s="195">
        <f t="shared" si="15"/>
        <v>0</v>
      </c>
      <c r="J33" s="194"/>
      <c r="K33" s="195">
        <f t="shared" si="16"/>
        <v>0</v>
      </c>
      <c r="L33" s="195">
        <v>15</v>
      </c>
      <c r="M33" s="195">
        <f t="shared" si="17"/>
        <v>0</v>
      </c>
      <c r="N33" s="195">
        <v>0</v>
      </c>
      <c r="O33" s="195">
        <f t="shared" si="18"/>
        <v>0</v>
      </c>
      <c r="P33" s="195">
        <v>0</v>
      </c>
      <c r="Q33" s="195">
        <f t="shared" si="19"/>
        <v>0</v>
      </c>
      <c r="R33" s="195"/>
      <c r="S33" s="195" t="s">
        <v>148</v>
      </c>
      <c r="T33" s="195">
        <v>0</v>
      </c>
      <c r="U33" s="196">
        <f t="shared" si="20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328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25</v>
      </c>
      <c r="B34" s="182" t="s">
        <v>564</v>
      </c>
      <c r="C34" s="211" t="s">
        <v>565</v>
      </c>
      <c r="D34" s="184" t="s">
        <v>156</v>
      </c>
      <c r="E34" s="188">
        <v>1</v>
      </c>
      <c r="F34" s="194"/>
      <c r="G34" s="195">
        <f t="shared" si="14"/>
        <v>0</v>
      </c>
      <c r="H34" s="194"/>
      <c r="I34" s="195">
        <f t="shared" si="15"/>
        <v>0</v>
      </c>
      <c r="J34" s="194"/>
      <c r="K34" s="195">
        <f t="shared" si="16"/>
        <v>0</v>
      </c>
      <c r="L34" s="195">
        <v>15</v>
      </c>
      <c r="M34" s="195">
        <f t="shared" si="17"/>
        <v>0</v>
      </c>
      <c r="N34" s="195">
        <v>0</v>
      </c>
      <c r="O34" s="195">
        <f t="shared" si="18"/>
        <v>0</v>
      </c>
      <c r="P34" s="195">
        <v>0</v>
      </c>
      <c r="Q34" s="195">
        <f t="shared" si="19"/>
        <v>0</v>
      </c>
      <c r="R34" s="195"/>
      <c r="S34" s="195" t="s">
        <v>148</v>
      </c>
      <c r="T34" s="195">
        <v>0</v>
      </c>
      <c r="U34" s="196">
        <f t="shared" si="20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337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>
        <v>26</v>
      </c>
      <c r="B35" s="182" t="s">
        <v>566</v>
      </c>
      <c r="C35" s="211" t="s">
        <v>567</v>
      </c>
      <c r="D35" s="184" t="s">
        <v>147</v>
      </c>
      <c r="E35" s="188">
        <v>1</v>
      </c>
      <c r="F35" s="194"/>
      <c r="G35" s="195">
        <f t="shared" si="14"/>
        <v>0</v>
      </c>
      <c r="H35" s="194"/>
      <c r="I35" s="195">
        <f t="shared" si="15"/>
        <v>0</v>
      </c>
      <c r="J35" s="194"/>
      <c r="K35" s="195">
        <f t="shared" si="16"/>
        <v>0</v>
      </c>
      <c r="L35" s="195">
        <v>15</v>
      </c>
      <c r="M35" s="195">
        <f t="shared" si="17"/>
        <v>0</v>
      </c>
      <c r="N35" s="195">
        <v>0</v>
      </c>
      <c r="O35" s="195">
        <f t="shared" si="18"/>
        <v>0</v>
      </c>
      <c r="P35" s="195">
        <v>0</v>
      </c>
      <c r="Q35" s="195">
        <f t="shared" si="19"/>
        <v>0</v>
      </c>
      <c r="R35" s="195"/>
      <c r="S35" s="195" t="s">
        <v>148</v>
      </c>
      <c r="T35" s="195">
        <v>0</v>
      </c>
      <c r="U35" s="196">
        <f t="shared" si="20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328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ht="22.5" outlineLevel="1">
      <c r="A36" s="172">
        <v>27</v>
      </c>
      <c r="B36" s="182" t="s">
        <v>564</v>
      </c>
      <c r="C36" s="211" t="s">
        <v>568</v>
      </c>
      <c r="D36" s="184" t="s">
        <v>156</v>
      </c>
      <c r="E36" s="188">
        <v>1</v>
      </c>
      <c r="F36" s="194"/>
      <c r="G36" s="195">
        <f t="shared" si="14"/>
        <v>0</v>
      </c>
      <c r="H36" s="194"/>
      <c r="I36" s="195">
        <f t="shared" si="15"/>
        <v>0</v>
      </c>
      <c r="J36" s="194"/>
      <c r="K36" s="195">
        <f t="shared" si="16"/>
        <v>0</v>
      </c>
      <c r="L36" s="195">
        <v>15</v>
      </c>
      <c r="M36" s="195">
        <f t="shared" si="17"/>
        <v>0</v>
      </c>
      <c r="N36" s="195">
        <v>0</v>
      </c>
      <c r="O36" s="195">
        <f t="shared" si="18"/>
        <v>0</v>
      </c>
      <c r="P36" s="195">
        <v>0</v>
      </c>
      <c r="Q36" s="195">
        <f t="shared" si="19"/>
        <v>0</v>
      </c>
      <c r="R36" s="195"/>
      <c r="S36" s="195" t="s">
        <v>148</v>
      </c>
      <c r="T36" s="195">
        <v>0</v>
      </c>
      <c r="U36" s="196">
        <f t="shared" si="20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569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ht="22.5" outlineLevel="1">
      <c r="A37" s="172">
        <v>28</v>
      </c>
      <c r="B37" s="182" t="s">
        <v>570</v>
      </c>
      <c r="C37" s="211" t="s">
        <v>571</v>
      </c>
      <c r="D37" s="184" t="s">
        <v>156</v>
      </c>
      <c r="E37" s="188">
        <v>1</v>
      </c>
      <c r="F37" s="194"/>
      <c r="G37" s="195">
        <f t="shared" si="14"/>
        <v>0</v>
      </c>
      <c r="H37" s="194"/>
      <c r="I37" s="195">
        <f t="shared" si="15"/>
        <v>0</v>
      </c>
      <c r="J37" s="194"/>
      <c r="K37" s="195">
        <f t="shared" si="16"/>
        <v>0</v>
      </c>
      <c r="L37" s="195">
        <v>15</v>
      </c>
      <c r="M37" s="195">
        <f t="shared" si="17"/>
        <v>0</v>
      </c>
      <c r="N37" s="195">
        <v>0</v>
      </c>
      <c r="O37" s="195">
        <f t="shared" si="18"/>
        <v>0</v>
      </c>
      <c r="P37" s="195">
        <v>0</v>
      </c>
      <c r="Q37" s="195">
        <f t="shared" si="19"/>
        <v>0</v>
      </c>
      <c r="R37" s="195"/>
      <c r="S37" s="195" t="s">
        <v>148</v>
      </c>
      <c r="T37" s="195">
        <v>0</v>
      </c>
      <c r="U37" s="196">
        <f t="shared" si="20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328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>
        <v>29</v>
      </c>
      <c r="B38" s="182" t="s">
        <v>572</v>
      </c>
      <c r="C38" s="211" t="s">
        <v>573</v>
      </c>
      <c r="D38" s="184" t="s">
        <v>156</v>
      </c>
      <c r="E38" s="188">
        <v>1</v>
      </c>
      <c r="F38" s="194"/>
      <c r="G38" s="195">
        <f t="shared" si="14"/>
        <v>0</v>
      </c>
      <c r="H38" s="194"/>
      <c r="I38" s="195">
        <f t="shared" si="15"/>
        <v>0</v>
      </c>
      <c r="J38" s="194"/>
      <c r="K38" s="195">
        <f t="shared" si="16"/>
        <v>0</v>
      </c>
      <c r="L38" s="195">
        <v>15</v>
      </c>
      <c r="M38" s="195">
        <f t="shared" si="17"/>
        <v>0</v>
      </c>
      <c r="N38" s="195">
        <v>0</v>
      </c>
      <c r="O38" s="195">
        <f t="shared" si="18"/>
        <v>0</v>
      </c>
      <c r="P38" s="195">
        <v>0</v>
      </c>
      <c r="Q38" s="195">
        <f t="shared" si="19"/>
        <v>0</v>
      </c>
      <c r="R38" s="195"/>
      <c r="S38" s="195" t="s">
        <v>148</v>
      </c>
      <c r="T38" s="195">
        <v>0</v>
      </c>
      <c r="U38" s="196">
        <f t="shared" si="20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328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ht="22.5" outlineLevel="1">
      <c r="A39" s="172">
        <v>30</v>
      </c>
      <c r="B39" s="182" t="s">
        <v>574</v>
      </c>
      <c r="C39" s="211" t="s">
        <v>575</v>
      </c>
      <c r="D39" s="184" t="s">
        <v>156</v>
      </c>
      <c r="E39" s="188">
        <v>1</v>
      </c>
      <c r="F39" s="194"/>
      <c r="G39" s="195">
        <f t="shared" si="14"/>
        <v>0</v>
      </c>
      <c r="H39" s="194"/>
      <c r="I39" s="195">
        <f t="shared" si="15"/>
        <v>0</v>
      </c>
      <c r="J39" s="194"/>
      <c r="K39" s="195">
        <f t="shared" si="16"/>
        <v>0</v>
      </c>
      <c r="L39" s="195">
        <v>15</v>
      </c>
      <c r="M39" s="195">
        <f t="shared" si="17"/>
        <v>0</v>
      </c>
      <c r="N39" s="195">
        <v>0</v>
      </c>
      <c r="O39" s="195">
        <f t="shared" si="18"/>
        <v>0</v>
      </c>
      <c r="P39" s="195">
        <v>0</v>
      </c>
      <c r="Q39" s="195">
        <f t="shared" si="19"/>
        <v>0</v>
      </c>
      <c r="R39" s="195"/>
      <c r="S39" s="195" t="s">
        <v>148</v>
      </c>
      <c r="T39" s="195">
        <v>0</v>
      </c>
      <c r="U39" s="196">
        <f t="shared" si="20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328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31</v>
      </c>
      <c r="B40" s="182" t="s">
        <v>576</v>
      </c>
      <c r="C40" s="211" t="s">
        <v>577</v>
      </c>
      <c r="D40" s="184" t="s">
        <v>156</v>
      </c>
      <c r="E40" s="188">
        <v>1</v>
      </c>
      <c r="F40" s="194"/>
      <c r="G40" s="195">
        <f t="shared" si="14"/>
        <v>0</v>
      </c>
      <c r="H40" s="194"/>
      <c r="I40" s="195">
        <f t="shared" si="15"/>
        <v>0</v>
      </c>
      <c r="J40" s="194"/>
      <c r="K40" s="195">
        <f t="shared" si="16"/>
        <v>0</v>
      </c>
      <c r="L40" s="195">
        <v>15</v>
      </c>
      <c r="M40" s="195">
        <f t="shared" si="17"/>
        <v>0</v>
      </c>
      <c r="N40" s="195">
        <v>0</v>
      </c>
      <c r="O40" s="195">
        <f t="shared" si="18"/>
        <v>0</v>
      </c>
      <c r="P40" s="195">
        <v>0</v>
      </c>
      <c r="Q40" s="195">
        <f t="shared" si="19"/>
        <v>0</v>
      </c>
      <c r="R40" s="195"/>
      <c r="S40" s="195" t="s">
        <v>148</v>
      </c>
      <c r="T40" s="195">
        <v>0</v>
      </c>
      <c r="U40" s="196">
        <f t="shared" si="20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328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ht="22.5" outlineLevel="1">
      <c r="A41" s="172">
        <v>32</v>
      </c>
      <c r="B41" s="182" t="s">
        <v>564</v>
      </c>
      <c r="C41" s="211" t="s">
        <v>578</v>
      </c>
      <c r="D41" s="184" t="s">
        <v>156</v>
      </c>
      <c r="E41" s="188">
        <v>1</v>
      </c>
      <c r="F41" s="194"/>
      <c r="G41" s="195">
        <f t="shared" si="14"/>
        <v>0</v>
      </c>
      <c r="H41" s="194"/>
      <c r="I41" s="195">
        <f t="shared" si="15"/>
        <v>0</v>
      </c>
      <c r="J41" s="194"/>
      <c r="K41" s="195">
        <f t="shared" si="16"/>
        <v>0</v>
      </c>
      <c r="L41" s="195">
        <v>15</v>
      </c>
      <c r="M41" s="195">
        <f t="shared" si="17"/>
        <v>0</v>
      </c>
      <c r="N41" s="195">
        <v>0</v>
      </c>
      <c r="O41" s="195">
        <f t="shared" si="18"/>
        <v>0</v>
      </c>
      <c r="P41" s="195">
        <v>0</v>
      </c>
      <c r="Q41" s="195">
        <f t="shared" si="19"/>
        <v>0</v>
      </c>
      <c r="R41" s="195"/>
      <c r="S41" s="195" t="s">
        <v>148</v>
      </c>
      <c r="T41" s="195">
        <v>0</v>
      </c>
      <c r="U41" s="196">
        <f t="shared" si="20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569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>
        <v>33</v>
      </c>
      <c r="B42" s="182" t="s">
        <v>579</v>
      </c>
      <c r="C42" s="211" t="s">
        <v>580</v>
      </c>
      <c r="D42" s="184" t="s">
        <v>156</v>
      </c>
      <c r="E42" s="188">
        <v>1</v>
      </c>
      <c r="F42" s="194"/>
      <c r="G42" s="195">
        <f t="shared" si="14"/>
        <v>0</v>
      </c>
      <c r="H42" s="194"/>
      <c r="I42" s="195">
        <f t="shared" si="15"/>
        <v>0</v>
      </c>
      <c r="J42" s="194"/>
      <c r="K42" s="195">
        <f t="shared" si="16"/>
        <v>0</v>
      </c>
      <c r="L42" s="195">
        <v>15</v>
      </c>
      <c r="M42" s="195">
        <f t="shared" si="17"/>
        <v>0</v>
      </c>
      <c r="N42" s="195">
        <v>0</v>
      </c>
      <c r="O42" s="195">
        <f t="shared" si="18"/>
        <v>0</v>
      </c>
      <c r="P42" s="195">
        <v>0</v>
      </c>
      <c r="Q42" s="195">
        <f t="shared" si="19"/>
        <v>0</v>
      </c>
      <c r="R42" s="195"/>
      <c r="S42" s="195" t="s">
        <v>148</v>
      </c>
      <c r="T42" s="195">
        <v>0</v>
      </c>
      <c r="U42" s="196">
        <f t="shared" si="20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328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34</v>
      </c>
      <c r="B43" s="182" t="s">
        <v>581</v>
      </c>
      <c r="C43" s="211" t="s">
        <v>582</v>
      </c>
      <c r="D43" s="184" t="s">
        <v>156</v>
      </c>
      <c r="E43" s="188">
        <v>1</v>
      </c>
      <c r="F43" s="194"/>
      <c r="G43" s="195">
        <f t="shared" si="14"/>
        <v>0</v>
      </c>
      <c r="H43" s="194"/>
      <c r="I43" s="195">
        <f t="shared" si="15"/>
        <v>0</v>
      </c>
      <c r="J43" s="194"/>
      <c r="K43" s="195">
        <f t="shared" si="16"/>
        <v>0</v>
      </c>
      <c r="L43" s="195">
        <v>15</v>
      </c>
      <c r="M43" s="195">
        <f t="shared" si="17"/>
        <v>0</v>
      </c>
      <c r="N43" s="195">
        <v>0</v>
      </c>
      <c r="O43" s="195">
        <f t="shared" si="18"/>
        <v>0</v>
      </c>
      <c r="P43" s="195">
        <v>0</v>
      </c>
      <c r="Q43" s="195">
        <f t="shared" si="19"/>
        <v>0</v>
      </c>
      <c r="R43" s="195"/>
      <c r="S43" s="195" t="s">
        <v>148</v>
      </c>
      <c r="T43" s="195">
        <v>0</v>
      </c>
      <c r="U43" s="196">
        <f t="shared" si="20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328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>
        <v>35</v>
      </c>
      <c r="B44" s="182" t="s">
        <v>583</v>
      </c>
      <c r="C44" s="211" t="s">
        <v>584</v>
      </c>
      <c r="D44" s="184" t="s">
        <v>156</v>
      </c>
      <c r="E44" s="188">
        <v>1</v>
      </c>
      <c r="F44" s="194"/>
      <c r="G44" s="195">
        <f t="shared" si="14"/>
        <v>0</v>
      </c>
      <c r="H44" s="194"/>
      <c r="I44" s="195">
        <f t="shared" si="15"/>
        <v>0</v>
      </c>
      <c r="J44" s="194"/>
      <c r="K44" s="195">
        <f t="shared" si="16"/>
        <v>0</v>
      </c>
      <c r="L44" s="195">
        <v>15</v>
      </c>
      <c r="M44" s="195">
        <f t="shared" si="17"/>
        <v>0</v>
      </c>
      <c r="N44" s="195">
        <v>0</v>
      </c>
      <c r="O44" s="195">
        <f t="shared" si="18"/>
        <v>0</v>
      </c>
      <c r="P44" s="195">
        <v>0</v>
      </c>
      <c r="Q44" s="195">
        <f t="shared" si="19"/>
        <v>0</v>
      </c>
      <c r="R44" s="195"/>
      <c r="S44" s="195" t="s">
        <v>148</v>
      </c>
      <c r="T44" s="195">
        <v>0</v>
      </c>
      <c r="U44" s="196">
        <f t="shared" si="20"/>
        <v>0</v>
      </c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328</v>
      </c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ht="22.5" outlineLevel="1">
      <c r="A45" s="172">
        <v>36</v>
      </c>
      <c r="B45" s="182" t="s">
        <v>585</v>
      </c>
      <c r="C45" s="211" t="s">
        <v>586</v>
      </c>
      <c r="D45" s="184" t="s">
        <v>156</v>
      </c>
      <c r="E45" s="188">
        <v>1</v>
      </c>
      <c r="F45" s="194"/>
      <c r="G45" s="195">
        <f t="shared" si="14"/>
        <v>0</v>
      </c>
      <c r="H45" s="194"/>
      <c r="I45" s="195">
        <f t="shared" si="15"/>
        <v>0</v>
      </c>
      <c r="J45" s="194"/>
      <c r="K45" s="195">
        <f t="shared" si="16"/>
        <v>0</v>
      </c>
      <c r="L45" s="195">
        <v>15</v>
      </c>
      <c r="M45" s="195">
        <f t="shared" si="17"/>
        <v>0</v>
      </c>
      <c r="N45" s="195">
        <v>0</v>
      </c>
      <c r="O45" s="195">
        <f t="shared" si="18"/>
        <v>0</v>
      </c>
      <c r="P45" s="195">
        <v>0</v>
      </c>
      <c r="Q45" s="195">
        <f t="shared" si="19"/>
        <v>0</v>
      </c>
      <c r="R45" s="195"/>
      <c r="S45" s="195" t="s">
        <v>148</v>
      </c>
      <c r="T45" s="195">
        <v>0</v>
      </c>
      <c r="U45" s="196">
        <f t="shared" si="20"/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328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ht="22.5" outlineLevel="1">
      <c r="A46" s="172">
        <v>37</v>
      </c>
      <c r="B46" s="182" t="s">
        <v>587</v>
      </c>
      <c r="C46" s="211" t="s">
        <v>588</v>
      </c>
      <c r="D46" s="184" t="s">
        <v>0</v>
      </c>
      <c r="E46" s="191"/>
      <c r="F46" s="194"/>
      <c r="G46" s="195">
        <f t="shared" si="14"/>
        <v>0</v>
      </c>
      <c r="H46" s="194"/>
      <c r="I46" s="195">
        <f t="shared" si="15"/>
        <v>0</v>
      </c>
      <c r="J46" s="194"/>
      <c r="K46" s="195">
        <f t="shared" si="16"/>
        <v>0</v>
      </c>
      <c r="L46" s="195">
        <v>15</v>
      </c>
      <c r="M46" s="195">
        <f t="shared" si="17"/>
        <v>0</v>
      </c>
      <c r="N46" s="195">
        <v>0</v>
      </c>
      <c r="O46" s="195">
        <f t="shared" si="18"/>
        <v>0</v>
      </c>
      <c r="P46" s="195">
        <v>0</v>
      </c>
      <c r="Q46" s="195">
        <f t="shared" si="19"/>
        <v>0</v>
      </c>
      <c r="R46" s="195"/>
      <c r="S46" s="195" t="s">
        <v>158</v>
      </c>
      <c r="T46" s="195">
        <v>0</v>
      </c>
      <c r="U46" s="196">
        <f t="shared" si="20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302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>
      <c r="A47" s="178" t="s">
        <v>143</v>
      </c>
      <c r="B47" s="183" t="s">
        <v>101</v>
      </c>
      <c r="C47" s="212" t="s">
        <v>102</v>
      </c>
      <c r="D47" s="185"/>
      <c r="E47" s="189"/>
      <c r="F47" s="197"/>
      <c r="G47" s="197">
        <f>SUMIF(AG48:AG63,"&lt;&gt;NOR",G48:G63)</f>
        <v>0</v>
      </c>
      <c r="H47" s="197"/>
      <c r="I47" s="197">
        <f>SUM(I48:I63)</f>
        <v>0</v>
      </c>
      <c r="J47" s="197"/>
      <c r="K47" s="197">
        <f>SUM(K48:K63)</f>
        <v>0</v>
      </c>
      <c r="L47" s="197"/>
      <c r="M47" s="197">
        <f>SUM(M48:M63)</f>
        <v>0</v>
      </c>
      <c r="N47" s="197"/>
      <c r="O47" s="197">
        <f>SUM(O48:O63)</f>
        <v>0.24000000000000002</v>
      </c>
      <c r="P47" s="197"/>
      <c r="Q47" s="197">
        <f>SUM(Q48:Q63)</f>
        <v>0</v>
      </c>
      <c r="R47" s="197"/>
      <c r="S47" s="197"/>
      <c r="T47" s="197"/>
      <c r="U47" s="198">
        <f>SUM(U48:U63)</f>
        <v>0</v>
      </c>
      <c r="V47" s="197"/>
      <c r="AG47" t="s">
        <v>144</v>
      </c>
    </row>
    <row r="48" spans="1:60" ht="22.5" outlineLevel="1">
      <c r="A48" s="172">
        <v>38</v>
      </c>
      <c r="B48" s="182" t="s">
        <v>589</v>
      </c>
      <c r="C48" s="211" t="s">
        <v>590</v>
      </c>
      <c r="D48" s="184" t="s">
        <v>147</v>
      </c>
      <c r="E48" s="188">
        <v>1</v>
      </c>
      <c r="F48" s="194"/>
      <c r="G48" s="195">
        <f t="shared" ref="G48:G63" si="21">ROUND(E48*F48,2)</f>
        <v>0</v>
      </c>
      <c r="H48" s="194"/>
      <c r="I48" s="195">
        <f t="shared" ref="I48:I63" si="22">ROUND(E48*H48,2)</f>
        <v>0</v>
      </c>
      <c r="J48" s="194"/>
      <c r="K48" s="195">
        <f t="shared" ref="K48:K63" si="23">ROUND(E48*J48,2)</f>
        <v>0</v>
      </c>
      <c r="L48" s="195">
        <v>15</v>
      </c>
      <c r="M48" s="195">
        <f t="shared" ref="M48:M63" si="24">G48*(1+L48/100)</f>
        <v>0</v>
      </c>
      <c r="N48" s="195">
        <v>1.01E-3</v>
      </c>
      <c r="O48" s="195">
        <f t="shared" ref="O48:O63" si="25">ROUND(E48*N48,2)</f>
        <v>0</v>
      </c>
      <c r="P48" s="195">
        <v>0</v>
      </c>
      <c r="Q48" s="195">
        <f t="shared" ref="Q48:Q63" si="26">ROUND(E48*P48,2)</f>
        <v>0</v>
      </c>
      <c r="R48" s="195"/>
      <c r="S48" s="195" t="s">
        <v>148</v>
      </c>
      <c r="T48" s="195">
        <v>0</v>
      </c>
      <c r="U48" s="196">
        <f t="shared" ref="U48:U63" si="27">ROUND(E48*T48,2)</f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328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ht="22.5" outlineLevel="1">
      <c r="A49" s="172">
        <v>39</v>
      </c>
      <c r="B49" s="182" t="s">
        <v>564</v>
      </c>
      <c r="C49" s="211" t="s">
        <v>591</v>
      </c>
      <c r="D49" s="184" t="s">
        <v>156</v>
      </c>
      <c r="E49" s="188">
        <v>1</v>
      </c>
      <c r="F49" s="194"/>
      <c r="G49" s="195">
        <f t="shared" si="21"/>
        <v>0</v>
      </c>
      <c r="H49" s="194"/>
      <c r="I49" s="195">
        <f t="shared" si="22"/>
        <v>0</v>
      </c>
      <c r="J49" s="194"/>
      <c r="K49" s="195">
        <f t="shared" si="23"/>
        <v>0</v>
      </c>
      <c r="L49" s="195">
        <v>15</v>
      </c>
      <c r="M49" s="195">
        <f t="shared" si="24"/>
        <v>0</v>
      </c>
      <c r="N49" s="195">
        <v>0</v>
      </c>
      <c r="O49" s="195">
        <f t="shared" si="25"/>
        <v>0</v>
      </c>
      <c r="P49" s="195">
        <v>0</v>
      </c>
      <c r="Q49" s="195">
        <f t="shared" si="26"/>
        <v>0</v>
      </c>
      <c r="R49" s="195"/>
      <c r="S49" s="195" t="s">
        <v>148</v>
      </c>
      <c r="T49" s="195">
        <v>0</v>
      </c>
      <c r="U49" s="196">
        <f t="shared" si="27"/>
        <v>0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569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40</v>
      </c>
      <c r="B50" s="182" t="s">
        <v>592</v>
      </c>
      <c r="C50" s="211" t="s">
        <v>593</v>
      </c>
      <c r="D50" s="184" t="s">
        <v>156</v>
      </c>
      <c r="E50" s="188">
        <v>4</v>
      </c>
      <c r="F50" s="194"/>
      <c r="G50" s="195">
        <f t="shared" si="21"/>
        <v>0</v>
      </c>
      <c r="H50" s="194"/>
      <c r="I50" s="195">
        <f t="shared" si="22"/>
        <v>0</v>
      </c>
      <c r="J50" s="194"/>
      <c r="K50" s="195">
        <f t="shared" si="23"/>
        <v>0</v>
      </c>
      <c r="L50" s="195">
        <v>15</v>
      </c>
      <c r="M50" s="195">
        <f t="shared" si="24"/>
        <v>0</v>
      </c>
      <c r="N50" s="195">
        <v>2.5700000000000001E-2</v>
      </c>
      <c r="O50" s="195">
        <f t="shared" si="25"/>
        <v>0.1</v>
      </c>
      <c r="P50" s="195">
        <v>0</v>
      </c>
      <c r="Q50" s="195">
        <f t="shared" si="26"/>
        <v>0</v>
      </c>
      <c r="R50" s="195"/>
      <c r="S50" s="195" t="s">
        <v>148</v>
      </c>
      <c r="T50" s="195">
        <v>0</v>
      </c>
      <c r="U50" s="196">
        <f t="shared" si="27"/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328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>
        <v>41</v>
      </c>
      <c r="B51" s="182" t="s">
        <v>594</v>
      </c>
      <c r="C51" s="211" t="s">
        <v>595</v>
      </c>
      <c r="D51" s="184" t="s">
        <v>156</v>
      </c>
      <c r="E51" s="188">
        <v>1</v>
      </c>
      <c r="F51" s="194"/>
      <c r="G51" s="195">
        <f t="shared" si="21"/>
        <v>0</v>
      </c>
      <c r="H51" s="194"/>
      <c r="I51" s="195">
        <f t="shared" si="22"/>
        <v>0</v>
      </c>
      <c r="J51" s="194"/>
      <c r="K51" s="195">
        <f t="shared" si="23"/>
        <v>0</v>
      </c>
      <c r="L51" s="195">
        <v>15</v>
      </c>
      <c r="M51" s="195">
        <f t="shared" si="24"/>
        <v>0</v>
      </c>
      <c r="N51" s="195">
        <v>0</v>
      </c>
      <c r="O51" s="195">
        <f t="shared" si="25"/>
        <v>0</v>
      </c>
      <c r="P51" s="195">
        <v>0</v>
      </c>
      <c r="Q51" s="195">
        <f t="shared" si="26"/>
        <v>0</v>
      </c>
      <c r="R51" s="195"/>
      <c r="S51" s="195" t="s">
        <v>148</v>
      </c>
      <c r="T51" s="195">
        <v>0</v>
      </c>
      <c r="U51" s="196">
        <f t="shared" si="27"/>
        <v>0</v>
      </c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328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ht="22.5" outlineLevel="1">
      <c r="A52" s="172">
        <v>42</v>
      </c>
      <c r="B52" s="182" t="s">
        <v>564</v>
      </c>
      <c r="C52" s="211" t="s">
        <v>596</v>
      </c>
      <c r="D52" s="184" t="s">
        <v>156</v>
      </c>
      <c r="E52" s="188">
        <v>1</v>
      </c>
      <c r="F52" s="194"/>
      <c r="G52" s="195">
        <f t="shared" si="21"/>
        <v>0</v>
      </c>
      <c r="H52" s="194"/>
      <c r="I52" s="195">
        <f t="shared" si="22"/>
        <v>0</v>
      </c>
      <c r="J52" s="194"/>
      <c r="K52" s="195">
        <f t="shared" si="23"/>
        <v>0</v>
      </c>
      <c r="L52" s="195">
        <v>15</v>
      </c>
      <c r="M52" s="195">
        <f t="shared" si="24"/>
        <v>0</v>
      </c>
      <c r="N52" s="195">
        <v>0</v>
      </c>
      <c r="O52" s="195">
        <f t="shared" si="25"/>
        <v>0</v>
      </c>
      <c r="P52" s="195">
        <v>0</v>
      </c>
      <c r="Q52" s="195">
        <f t="shared" si="26"/>
        <v>0</v>
      </c>
      <c r="R52" s="195"/>
      <c r="S52" s="195" t="s">
        <v>148</v>
      </c>
      <c r="T52" s="195">
        <v>0</v>
      </c>
      <c r="U52" s="196">
        <f t="shared" si="27"/>
        <v>0</v>
      </c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569</v>
      </c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>
      <c r="A53" s="172">
        <v>43</v>
      </c>
      <c r="B53" s="182" t="s">
        <v>597</v>
      </c>
      <c r="C53" s="211" t="s">
        <v>598</v>
      </c>
      <c r="D53" s="184" t="s">
        <v>156</v>
      </c>
      <c r="E53" s="188">
        <v>5</v>
      </c>
      <c r="F53" s="194"/>
      <c r="G53" s="195">
        <f t="shared" si="21"/>
        <v>0</v>
      </c>
      <c r="H53" s="194"/>
      <c r="I53" s="195">
        <f t="shared" si="22"/>
        <v>0</v>
      </c>
      <c r="J53" s="194"/>
      <c r="K53" s="195">
        <f t="shared" si="23"/>
        <v>0</v>
      </c>
      <c r="L53" s="195">
        <v>15</v>
      </c>
      <c r="M53" s="195">
        <f t="shared" si="24"/>
        <v>0</v>
      </c>
      <c r="N53" s="195">
        <v>0</v>
      </c>
      <c r="O53" s="195">
        <f t="shared" si="25"/>
        <v>0</v>
      </c>
      <c r="P53" s="195">
        <v>0</v>
      </c>
      <c r="Q53" s="195">
        <f t="shared" si="26"/>
        <v>0</v>
      </c>
      <c r="R53" s="195"/>
      <c r="S53" s="195" t="s">
        <v>148</v>
      </c>
      <c r="T53" s="195">
        <v>0</v>
      </c>
      <c r="U53" s="196">
        <f t="shared" si="27"/>
        <v>0</v>
      </c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328</v>
      </c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>
      <c r="A54" s="172">
        <v>44</v>
      </c>
      <c r="B54" s="182" t="s">
        <v>564</v>
      </c>
      <c r="C54" s="211" t="s">
        <v>599</v>
      </c>
      <c r="D54" s="184" t="s">
        <v>156</v>
      </c>
      <c r="E54" s="188">
        <v>5</v>
      </c>
      <c r="F54" s="194"/>
      <c r="G54" s="195">
        <f t="shared" si="21"/>
        <v>0</v>
      </c>
      <c r="H54" s="194"/>
      <c r="I54" s="195">
        <f t="shared" si="22"/>
        <v>0</v>
      </c>
      <c r="J54" s="194"/>
      <c r="K54" s="195">
        <f t="shared" si="23"/>
        <v>0</v>
      </c>
      <c r="L54" s="195">
        <v>15</v>
      </c>
      <c r="M54" s="195">
        <f t="shared" si="24"/>
        <v>0</v>
      </c>
      <c r="N54" s="195">
        <v>0</v>
      </c>
      <c r="O54" s="195">
        <f t="shared" si="25"/>
        <v>0</v>
      </c>
      <c r="P54" s="195">
        <v>0</v>
      </c>
      <c r="Q54" s="195">
        <f t="shared" si="26"/>
        <v>0</v>
      </c>
      <c r="R54" s="195"/>
      <c r="S54" s="195" t="s">
        <v>148</v>
      </c>
      <c r="T54" s="195">
        <v>0</v>
      </c>
      <c r="U54" s="196">
        <f t="shared" si="27"/>
        <v>0</v>
      </c>
      <c r="V54" s="195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 t="s">
        <v>569</v>
      </c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>
      <c r="A55" s="172">
        <v>45</v>
      </c>
      <c r="B55" s="182" t="s">
        <v>564</v>
      </c>
      <c r="C55" s="211" t="s">
        <v>600</v>
      </c>
      <c r="D55" s="184" t="s">
        <v>156</v>
      </c>
      <c r="E55" s="188">
        <v>5</v>
      </c>
      <c r="F55" s="194"/>
      <c r="G55" s="195">
        <f t="shared" si="21"/>
        <v>0</v>
      </c>
      <c r="H55" s="194"/>
      <c r="I55" s="195">
        <f t="shared" si="22"/>
        <v>0</v>
      </c>
      <c r="J55" s="194"/>
      <c r="K55" s="195">
        <f t="shared" si="23"/>
        <v>0</v>
      </c>
      <c r="L55" s="195">
        <v>15</v>
      </c>
      <c r="M55" s="195">
        <f t="shared" si="24"/>
        <v>0</v>
      </c>
      <c r="N55" s="195">
        <v>0</v>
      </c>
      <c r="O55" s="195">
        <f t="shared" si="25"/>
        <v>0</v>
      </c>
      <c r="P55" s="195">
        <v>0</v>
      </c>
      <c r="Q55" s="195">
        <f t="shared" si="26"/>
        <v>0</v>
      </c>
      <c r="R55" s="195"/>
      <c r="S55" s="195" t="s">
        <v>148</v>
      </c>
      <c r="T55" s="195">
        <v>0</v>
      </c>
      <c r="U55" s="196">
        <f t="shared" si="27"/>
        <v>0</v>
      </c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569</v>
      </c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ht="22.5" outlineLevel="1">
      <c r="A56" s="172">
        <v>46</v>
      </c>
      <c r="B56" s="182" t="s">
        <v>564</v>
      </c>
      <c r="C56" s="211" t="s">
        <v>601</v>
      </c>
      <c r="D56" s="184" t="s">
        <v>156</v>
      </c>
      <c r="E56" s="188">
        <v>2</v>
      </c>
      <c r="F56" s="194"/>
      <c r="G56" s="195">
        <f t="shared" si="21"/>
        <v>0</v>
      </c>
      <c r="H56" s="194"/>
      <c r="I56" s="195">
        <f t="shared" si="22"/>
        <v>0</v>
      </c>
      <c r="J56" s="194"/>
      <c r="K56" s="195">
        <f t="shared" si="23"/>
        <v>0</v>
      </c>
      <c r="L56" s="195">
        <v>15</v>
      </c>
      <c r="M56" s="195">
        <f t="shared" si="24"/>
        <v>0</v>
      </c>
      <c r="N56" s="195">
        <v>0</v>
      </c>
      <c r="O56" s="195">
        <f t="shared" si="25"/>
        <v>0</v>
      </c>
      <c r="P56" s="195">
        <v>0</v>
      </c>
      <c r="Q56" s="195">
        <f t="shared" si="26"/>
        <v>0</v>
      </c>
      <c r="R56" s="195"/>
      <c r="S56" s="195" t="s">
        <v>148</v>
      </c>
      <c r="T56" s="195">
        <v>0</v>
      </c>
      <c r="U56" s="196">
        <f t="shared" si="27"/>
        <v>0</v>
      </c>
      <c r="V56" s="195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 t="s">
        <v>569</v>
      </c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>
      <c r="A57" s="172">
        <v>47</v>
      </c>
      <c r="B57" s="182" t="s">
        <v>602</v>
      </c>
      <c r="C57" s="211" t="s">
        <v>603</v>
      </c>
      <c r="D57" s="184" t="s">
        <v>156</v>
      </c>
      <c r="E57" s="188">
        <v>16</v>
      </c>
      <c r="F57" s="194"/>
      <c r="G57" s="195">
        <f t="shared" si="21"/>
        <v>0</v>
      </c>
      <c r="H57" s="194"/>
      <c r="I57" s="195">
        <f t="shared" si="22"/>
        <v>0</v>
      </c>
      <c r="J57" s="194"/>
      <c r="K57" s="195">
        <f t="shared" si="23"/>
        <v>0</v>
      </c>
      <c r="L57" s="195">
        <v>15</v>
      </c>
      <c r="M57" s="195">
        <f t="shared" si="24"/>
        <v>0</v>
      </c>
      <c r="N57" s="195">
        <v>0</v>
      </c>
      <c r="O57" s="195">
        <f t="shared" si="25"/>
        <v>0</v>
      </c>
      <c r="P57" s="195">
        <v>0</v>
      </c>
      <c r="Q57" s="195">
        <f t="shared" si="26"/>
        <v>0</v>
      </c>
      <c r="R57" s="195"/>
      <c r="S57" s="195" t="s">
        <v>148</v>
      </c>
      <c r="T57" s="195">
        <v>0</v>
      </c>
      <c r="U57" s="196">
        <f t="shared" si="27"/>
        <v>0</v>
      </c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328</v>
      </c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>
      <c r="A58" s="172">
        <v>48</v>
      </c>
      <c r="B58" s="182" t="s">
        <v>604</v>
      </c>
      <c r="C58" s="211" t="s">
        <v>605</v>
      </c>
      <c r="D58" s="184" t="s">
        <v>251</v>
      </c>
      <c r="E58" s="188">
        <v>16</v>
      </c>
      <c r="F58" s="194"/>
      <c r="G58" s="195">
        <f t="shared" si="21"/>
        <v>0</v>
      </c>
      <c r="H58" s="194"/>
      <c r="I58" s="195">
        <f t="shared" si="22"/>
        <v>0</v>
      </c>
      <c r="J58" s="194"/>
      <c r="K58" s="195">
        <f t="shared" si="23"/>
        <v>0</v>
      </c>
      <c r="L58" s="195">
        <v>15</v>
      </c>
      <c r="M58" s="195">
        <f t="shared" si="24"/>
        <v>0</v>
      </c>
      <c r="N58" s="195">
        <v>0</v>
      </c>
      <c r="O58" s="195">
        <f t="shared" si="25"/>
        <v>0</v>
      </c>
      <c r="P58" s="195">
        <v>0</v>
      </c>
      <c r="Q58" s="195">
        <f t="shared" si="26"/>
        <v>0</v>
      </c>
      <c r="R58" s="195"/>
      <c r="S58" s="195" t="s">
        <v>148</v>
      </c>
      <c r="T58" s="195">
        <v>0</v>
      </c>
      <c r="U58" s="196">
        <f t="shared" si="27"/>
        <v>0</v>
      </c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328</v>
      </c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outlineLevel="1">
      <c r="A59" s="172">
        <v>49</v>
      </c>
      <c r="B59" s="182" t="s">
        <v>606</v>
      </c>
      <c r="C59" s="211" t="s">
        <v>607</v>
      </c>
      <c r="D59" s="184" t="s">
        <v>251</v>
      </c>
      <c r="E59" s="188">
        <v>21</v>
      </c>
      <c r="F59" s="194"/>
      <c r="G59" s="195">
        <f t="shared" si="21"/>
        <v>0</v>
      </c>
      <c r="H59" s="194"/>
      <c r="I59" s="195">
        <f t="shared" si="22"/>
        <v>0</v>
      </c>
      <c r="J59" s="194"/>
      <c r="K59" s="195">
        <f t="shared" si="23"/>
        <v>0</v>
      </c>
      <c r="L59" s="195">
        <v>15</v>
      </c>
      <c r="M59" s="195">
        <f t="shared" si="24"/>
        <v>0</v>
      </c>
      <c r="N59" s="195">
        <v>6.4900000000000001E-3</v>
      </c>
      <c r="O59" s="195">
        <f t="shared" si="25"/>
        <v>0.14000000000000001</v>
      </c>
      <c r="P59" s="195">
        <v>0</v>
      </c>
      <c r="Q59" s="195">
        <f t="shared" si="26"/>
        <v>0</v>
      </c>
      <c r="R59" s="195"/>
      <c r="S59" s="195" t="s">
        <v>148</v>
      </c>
      <c r="T59" s="195">
        <v>0</v>
      </c>
      <c r="U59" s="196">
        <f t="shared" si="27"/>
        <v>0</v>
      </c>
      <c r="V59" s="195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 t="s">
        <v>328</v>
      </c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ht="22.5" outlineLevel="1">
      <c r="A60" s="172">
        <v>50</v>
      </c>
      <c r="B60" s="182" t="s">
        <v>608</v>
      </c>
      <c r="C60" s="211" t="s">
        <v>609</v>
      </c>
      <c r="D60" s="184" t="s">
        <v>251</v>
      </c>
      <c r="E60" s="188">
        <v>16</v>
      </c>
      <c r="F60" s="194"/>
      <c r="G60" s="195">
        <f t="shared" si="21"/>
        <v>0</v>
      </c>
      <c r="H60" s="194"/>
      <c r="I60" s="195">
        <f t="shared" si="22"/>
        <v>0</v>
      </c>
      <c r="J60" s="194"/>
      <c r="K60" s="195">
        <f t="shared" si="23"/>
        <v>0</v>
      </c>
      <c r="L60" s="195">
        <v>15</v>
      </c>
      <c r="M60" s="195">
        <f t="shared" si="24"/>
        <v>0</v>
      </c>
      <c r="N60" s="195">
        <v>0</v>
      </c>
      <c r="O60" s="195">
        <f t="shared" si="25"/>
        <v>0</v>
      </c>
      <c r="P60" s="195">
        <v>0</v>
      </c>
      <c r="Q60" s="195">
        <f t="shared" si="26"/>
        <v>0</v>
      </c>
      <c r="R60" s="195"/>
      <c r="S60" s="195" t="s">
        <v>148</v>
      </c>
      <c r="T60" s="195">
        <v>0</v>
      </c>
      <c r="U60" s="196">
        <f t="shared" si="27"/>
        <v>0</v>
      </c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328</v>
      </c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ht="22.5" outlineLevel="1">
      <c r="A61" s="172">
        <v>51</v>
      </c>
      <c r="B61" s="182" t="s">
        <v>610</v>
      </c>
      <c r="C61" s="211" t="s">
        <v>611</v>
      </c>
      <c r="D61" s="184" t="s">
        <v>251</v>
      </c>
      <c r="E61" s="188">
        <v>21</v>
      </c>
      <c r="F61" s="194"/>
      <c r="G61" s="195">
        <f t="shared" si="21"/>
        <v>0</v>
      </c>
      <c r="H61" s="194"/>
      <c r="I61" s="195">
        <f t="shared" si="22"/>
        <v>0</v>
      </c>
      <c r="J61" s="194"/>
      <c r="K61" s="195">
        <f t="shared" si="23"/>
        <v>0</v>
      </c>
      <c r="L61" s="195">
        <v>15</v>
      </c>
      <c r="M61" s="195">
        <f t="shared" si="24"/>
        <v>0</v>
      </c>
      <c r="N61" s="195">
        <v>3.0000000000000001E-5</v>
      </c>
      <c r="O61" s="195">
        <f t="shared" si="25"/>
        <v>0</v>
      </c>
      <c r="P61" s="195">
        <v>0</v>
      </c>
      <c r="Q61" s="195">
        <f t="shared" si="26"/>
        <v>0</v>
      </c>
      <c r="R61" s="195"/>
      <c r="S61" s="195" t="s">
        <v>148</v>
      </c>
      <c r="T61" s="195">
        <v>0</v>
      </c>
      <c r="U61" s="196">
        <f t="shared" si="27"/>
        <v>0</v>
      </c>
      <c r="V61" s="195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 t="s">
        <v>328</v>
      </c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ht="22.5" outlineLevel="1">
      <c r="A62" s="172">
        <v>52</v>
      </c>
      <c r="B62" s="182" t="s">
        <v>55</v>
      </c>
      <c r="C62" s="211" t="s">
        <v>612</v>
      </c>
      <c r="D62" s="184" t="s">
        <v>147</v>
      </c>
      <c r="E62" s="188">
        <v>1</v>
      </c>
      <c r="F62" s="194"/>
      <c r="G62" s="195">
        <f t="shared" si="21"/>
        <v>0</v>
      </c>
      <c r="H62" s="194"/>
      <c r="I62" s="195">
        <f t="shared" si="22"/>
        <v>0</v>
      </c>
      <c r="J62" s="194"/>
      <c r="K62" s="195">
        <f t="shared" si="23"/>
        <v>0</v>
      </c>
      <c r="L62" s="195">
        <v>15</v>
      </c>
      <c r="M62" s="195">
        <f t="shared" si="24"/>
        <v>0</v>
      </c>
      <c r="N62" s="195">
        <v>0</v>
      </c>
      <c r="O62" s="195">
        <f t="shared" si="25"/>
        <v>0</v>
      </c>
      <c r="P62" s="195">
        <v>0</v>
      </c>
      <c r="Q62" s="195">
        <f t="shared" si="26"/>
        <v>0</v>
      </c>
      <c r="R62" s="195"/>
      <c r="S62" s="195" t="s">
        <v>148</v>
      </c>
      <c r="T62" s="195">
        <v>0</v>
      </c>
      <c r="U62" s="196">
        <f t="shared" si="27"/>
        <v>0</v>
      </c>
      <c r="V62" s="195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 t="s">
        <v>337</v>
      </c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outlineLevel="1">
      <c r="A63" s="172">
        <v>53</v>
      </c>
      <c r="B63" s="182" t="s">
        <v>613</v>
      </c>
      <c r="C63" s="211" t="s">
        <v>614</v>
      </c>
      <c r="D63" s="184" t="s">
        <v>0</v>
      </c>
      <c r="E63" s="191"/>
      <c r="F63" s="194"/>
      <c r="G63" s="195">
        <f t="shared" si="21"/>
        <v>0</v>
      </c>
      <c r="H63" s="194"/>
      <c r="I63" s="195">
        <f t="shared" si="22"/>
        <v>0</v>
      </c>
      <c r="J63" s="194"/>
      <c r="K63" s="195">
        <f t="shared" si="23"/>
        <v>0</v>
      </c>
      <c r="L63" s="195">
        <v>15</v>
      </c>
      <c r="M63" s="195">
        <f t="shared" si="24"/>
        <v>0</v>
      </c>
      <c r="N63" s="195">
        <v>0</v>
      </c>
      <c r="O63" s="195">
        <f t="shared" si="25"/>
        <v>0</v>
      </c>
      <c r="P63" s="195">
        <v>0</v>
      </c>
      <c r="Q63" s="195">
        <f t="shared" si="26"/>
        <v>0</v>
      </c>
      <c r="R63" s="195"/>
      <c r="S63" s="195" t="s">
        <v>158</v>
      </c>
      <c r="T63" s="195">
        <v>0</v>
      </c>
      <c r="U63" s="196">
        <f t="shared" si="27"/>
        <v>0</v>
      </c>
      <c r="V63" s="195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 t="s">
        <v>302</v>
      </c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>
      <c r="A64" s="178" t="s">
        <v>143</v>
      </c>
      <c r="B64" s="183" t="s">
        <v>113</v>
      </c>
      <c r="C64" s="212" t="s">
        <v>114</v>
      </c>
      <c r="D64" s="185"/>
      <c r="E64" s="189"/>
      <c r="F64" s="197"/>
      <c r="G64" s="197">
        <f>SUMIF(AG65:AG68,"&lt;&gt;NOR",G65:G68)</f>
        <v>0</v>
      </c>
      <c r="H64" s="197"/>
      <c r="I64" s="197">
        <f>SUM(I65:I68)</f>
        <v>0</v>
      </c>
      <c r="J64" s="197"/>
      <c r="K64" s="197">
        <f>SUM(K65:K68)</f>
        <v>0</v>
      </c>
      <c r="L64" s="197"/>
      <c r="M64" s="197">
        <f>SUM(M65:M68)</f>
        <v>0</v>
      </c>
      <c r="N64" s="197"/>
      <c r="O64" s="197">
        <f>SUM(O65:O68)</f>
        <v>0</v>
      </c>
      <c r="P64" s="197"/>
      <c r="Q64" s="197">
        <f>SUM(Q65:Q68)</f>
        <v>0</v>
      </c>
      <c r="R64" s="197"/>
      <c r="S64" s="197"/>
      <c r="T64" s="197"/>
      <c r="U64" s="198">
        <f>SUM(U65:U68)</f>
        <v>0</v>
      </c>
      <c r="V64" s="197"/>
      <c r="AG64" t="s">
        <v>144</v>
      </c>
    </row>
    <row r="65" spans="1:60" outlineLevel="1">
      <c r="A65" s="172">
        <v>54</v>
      </c>
      <c r="B65" s="182" t="s">
        <v>615</v>
      </c>
      <c r="C65" s="211" t="s">
        <v>616</v>
      </c>
      <c r="D65" s="184" t="s">
        <v>156</v>
      </c>
      <c r="E65" s="188">
        <v>1</v>
      </c>
      <c r="F65" s="194"/>
      <c r="G65" s="195">
        <f>ROUND(E65*F65,2)</f>
        <v>0</v>
      </c>
      <c r="H65" s="194"/>
      <c r="I65" s="195">
        <f>ROUND(E65*H65,2)</f>
        <v>0</v>
      </c>
      <c r="J65" s="194"/>
      <c r="K65" s="195">
        <f>ROUND(E65*J65,2)</f>
        <v>0</v>
      </c>
      <c r="L65" s="195">
        <v>15</v>
      </c>
      <c r="M65" s="195">
        <f>G65*(1+L65/100)</f>
        <v>0</v>
      </c>
      <c r="N65" s="195">
        <v>0</v>
      </c>
      <c r="O65" s="195">
        <f>ROUND(E65*N65,2)</f>
        <v>0</v>
      </c>
      <c r="P65" s="195">
        <v>0</v>
      </c>
      <c r="Q65" s="195">
        <f>ROUND(E65*P65,2)</f>
        <v>0</v>
      </c>
      <c r="R65" s="195"/>
      <c r="S65" s="195" t="s">
        <v>148</v>
      </c>
      <c r="T65" s="195">
        <v>0</v>
      </c>
      <c r="U65" s="196">
        <f>ROUND(E65*T65,2)</f>
        <v>0</v>
      </c>
      <c r="V65" s="195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 t="s">
        <v>617</v>
      </c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>
      <c r="A66" s="172">
        <v>55</v>
      </c>
      <c r="B66" s="182" t="s">
        <v>618</v>
      </c>
      <c r="C66" s="211" t="s">
        <v>619</v>
      </c>
      <c r="D66" s="184" t="s">
        <v>156</v>
      </c>
      <c r="E66" s="188">
        <v>1</v>
      </c>
      <c r="F66" s="194"/>
      <c r="G66" s="195">
        <f>ROUND(E66*F66,2)</f>
        <v>0</v>
      </c>
      <c r="H66" s="194"/>
      <c r="I66" s="195">
        <f>ROUND(E66*H66,2)</f>
        <v>0</v>
      </c>
      <c r="J66" s="194"/>
      <c r="K66" s="195">
        <f>ROUND(E66*J66,2)</f>
        <v>0</v>
      </c>
      <c r="L66" s="195">
        <v>15</v>
      </c>
      <c r="M66" s="195">
        <f>G66*(1+L66/100)</f>
        <v>0</v>
      </c>
      <c r="N66" s="195">
        <v>0</v>
      </c>
      <c r="O66" s="195">
        <f>ROUND(E66*N66,2)</f>
        <v>0</v>
      </c>
      <c r="P66" s="195">
        <v>0</v>
      </c>
      <c r="Q66" s="195">
        <f>ROUND(E66*P66,2)</f>
        <v>0</v>
      </c>
      <c r="R66" s="195"/>
      <c r="S66" s="195" t="s">
        <v>148</v>
      </c>
      <c r="T66" s="195">
        <v>0</v>
      </c>
      <c r="U66" s="196">
        <f>ROUND(E66*T66,2)</f>
        <v>0</v>
      </c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617</v>
      </c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>
      <c r="A67" s="172">
        <v>56</v>
      </c>
      <c r="B67" s="182" t="s">
        <v>620</v>
      </c>
      <c r="C67" s="211" t="s">
        <v>621</v>
      </c>
      <c r="D67" s="184" t="s">
        <v>251</v>
      </c>
      <c r="E67" s="188">
        <v>1</v>
      </c>
      <c r="F67" s="194"/>
      <c r="G67" s="195">
        <f>ROUND(E67*F67,2)</f>
        <v>0</v>
      </c>
      <c r="H67" s="194"/>
      <c r="I67" s="195">
        <f>ROUND(E67*H67,2)</f>
        <v>0</v>
      </c>
      <c r="J67" s="194"/>
      <c r="K67" s="195">
        <f>ROUND(E67*J67,2)</f>
        <v>0</v>
      </c>
      <c r="L67" s="195">
        <v>15</v>
      </c>
      <c r="M67" s="195">
        <f>G67*(1+L67/100)</f>
        <v>0</v>
      </c>
      <c r="N67" s="195">
        <v>0</v>
      </c>
      <c r="O67" s="195">
        <f>ROUND(E67*N67,2)</f>
        <v>0</v>
      </c>
      <c r="P67" s="195">
        <v>0</v>
      </c>
      <c r="Q67" s="195">
        <f>ROUND(E67*P67,2)</f>
        <v>0</v>
      </c>
      <c r="R67" s="195"/>
      <c r="S67" s="195" t="s">
        <v>148</v>
      </c>
      <c r="T67" s="195">
        <v>0</v>
      </c>
      <c r="U67" s="196">
        <f>ROUND(E67*T67,2)</f>
        <v>0</v>
      </c>
      <c r="V67" s="195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 t="s">
        <v>622</v>
      </c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outlineLevel="1">
      <c r="A68" s="172">
        <v>57</v>
      </c>
      <c r="B68" s="182" t="s">
        <v>623</v>
      </c>
      <c r="C68" s="211" t="s">
        <v>624</v>
      </c>
      <c r="D68" s="184" t="s">
        <v>156</v>
      </c>
      <c r="E68" s="188">
        <v>1</v>
      </c>
      <c r="F68" s="194"/>
      <c r="G68" s="195">
        <f>ROUND(E68*F68,2)</f>
        <v>0</v>
      </c>
      <c r="H68" s="194"/>
      <c r="I68" s="195">
        <f>ROUND(E68*H68,2)</f>
        <v>0</v>
      </c>
      <c r="J68" s="194"/>
      <c r="K68" s="195">
        <f>ROUND(E68*J68,2)</f>
        <v>0</v>
      </c>
      <c r="L68" s="195">
        <v>15</v>
      </c>
      <c r="M68" s="195">
        <f>G68*(1+L68/100)</f>
        <v>0</v>
      </c>
      <c r="N68" s="195">
        <v>0</v>
      </c>
      <c r="O68" s="195">
        <f>ROUND(E68*N68,2)</f>
        <v>0</v>
      </c>
      <c r="P68" s="195">
        <v>0</v>
      </c>
      <c r="Q68" s="195">
        <f>ROUND(E68*P68,2)</f>
        <v>0</v>
      </c>
      <c r="R68" s="195"/>
      <c r="S68" s="195" t="s">
        <v>148</v>
      </c>
      <c r="T68" s="195">
        <v>0</v>
      </c>
      <c r="U68" s="196">
        <f>ROUND(E68*T68,2)</f>
        <v>0</v>
      </c>
      <c r="V68" s="195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 t="s">
        <v>617</v>
      </c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>
      <c r="A69" s="178" t="s">
        <v>143</v>
      </c>
      <c r="B69" s="183" t="s">
        <v>73</v>
      </c>
      <c r="C69" s="212" t="s">
        <v>74</v>
      </c>
      <c r="D69" s="185"/>
      <c r="E69" s="189"/>
      <c r="F69" s="197"/>
      <c r="G69" s="197">
        <f>SUMIF(AG70:AG73,"&lt;&gt;NOR",G70:G73)</f>
        <v>0</v>
      </c>
      <c r="H69" s="197"/>
      <c r="I69" s="197">
        <f>SUM(I70:I73)</f>
        <v>0</v>
      </c>
      <c r="J69" s="197"/>
      <c r="K69" s="197">
        <f>SUM(K70:K73)</f>
        <v>0</v>
      </c>
      <c r="L69" s="197"/>
      <c r="M69" s="197">
        <f>SUM(M70:M73)</f>
        <v>0</v>
      </c>
      <c r="N69" s="197"/>
      <c r="O69" s="197">
        <f>SUM(O70:O73)</f>
        <v>0</v>
      </c>
      <c r="P69" s="197"/>
      <c r="Q69" s="197">
        <f>SUM(Q70:Q73)</f>
        <v>0</v>
      </c>
      <c r="R69" s="197"/>
      <c r="S69" s="197"/>
      <c r="T69" s="197"/>
      <c r="U69" s="198">
        <f>SUM(U70:U73)</f>
        <v>0</v>
      </c>
      <c r="V69" s="197"/>
      <c r="AG69" t="s">
        <v>144</v>
      </c>
    </row>
    <row r="70" spans="1:60" ht="22.5" outlineLevel="1">
      <c r="A70" s="172">
        <v>58</v>
      </c>
      <c r="B70" s="182" t="s">
        <v>625</v>
      </c>
      <c r="C70" s="211" t="s">
        <v>626</v>
      </c>
      <c r="D70" s="184" t="s">
        <v>147</v>
      </c>
      <c r="E70" s="188">
        <v>1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15</v>
      </c>
      <c r="M70" s="195">
        <f>G70*(1+L70/100)</f>
        <v>0</v>
      </c>
      <c r="N70" s="195">
        <v>0</v>
      </c>
      <c r="O70" s="195">
        <f>ROUND(E70*N70,2)</f>
        <v>0</v>
      </c>
      <c r="P70" s="195">
        <v>0</v>
      </c>
      <c r="Q70" s="195">
        <f>ROUND(E70*P70,2)</f>
        <v>0</v>
      </c>
      <c r="R70" s="195"/>
      <c r="S70" s="195" t="s">
        <v>148</v>
      </c>
      <c r="T70" s="195">
        <v>0</v>
      </c>
      <c r="U70" s="196">
        <f>ROUND(E70*T70,2)</f>
        <v>0</v>
      </c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149</v>
      </c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>
      <c r="A71" s="172">
        <v>59</v>
      </c>
      <c r="B71" s="182" t="s">
        <v>627</v>
      </c>
      <c r="C71" s="211" t="s">
        <v>628</v>
      </c>
      <c r="D71" s="184" t="s">
        <v>147</v>
      </c>
      <c r="E71" s="188">
        <v>1</v>
      </c>
      <c r="F71" s="194"/>
      <c r="G71" s="195">
        <f>ROUND(E71*F71,2)</f>
        <v>0</v>
      </c>
      <c r="H71" s="194"/>
      <c r="I71" s="195">
        <f>ROUND(E71*H71,2)</f>
        <v>0</v>
      </c>
      <c r="J71" s="194"/>
      <c r="K71" s="195">
        <f>ROUND(E71*J71,2)</f>
        <v>0</v>
      </c>
      <c r="L71" s="195">
        <v>15</v>
      </c>
      <c r="M71" s="195">
        <f>G71*(1+L71/100)</f>
        <v>0</v>
      </c>
      <c r="N71" s="195">
        <v>0</v>
      </c>
      <c r="O71" s="195">
        <f>ROUND(E71*N71,2)</f>
        <v>0</v>
      </c>
      <c r="P71" s="195">
        <v>0</v>
      </c>
      <c r="Q71" s="195">
        <f>ROUND(E71*P71,2)</f>
        <v>0</v>
      </c>
      <c r="R71" s="195"/>
      <c r="S71" s="195" t="s">
        <v>148</v>
      </c>
      <c r="T71" s="195">
        <v>0</v>
      </c>
      <c r="U71" s="196">
        <f>ROUND(E71*T71,2)</f>
        <v>0</v>
      </c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149</v>
      </c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outlineLevel="1">
      <c r="A72" s="172">
        <v>60</v>
      </c>
      <c r="B72" s="182" t="s">
        <v>629</v>
      </c>
      <c r="C72" s="211" t="s">
        <v>630</v>
      </c>
      <c r="D72" s="184" t="s">
        <v>147</v>
      </c>
      <c r="E72" s="188">
        <v>1</v>
      </c>
      <c r="F72" s="194"/>
      <c r="G72" s="195">
        <f>ROUND(E72*F72,2)</f>
        <v>0</v>
      </c>
      <c r="H72" s="194"/>
      <c r="I72" s="195">
        <f>ROUND(E72*H72,2)</f>
        <v>0</v>
      </c>
      <c r="J72" s="194"/>
      <c r="K72" s="195">
        <f>ROUND(E72*J72,2)</f>
        <v>0</v>
      </c>
      <c r="L72" s="195">
        <v>15</v>
      </c>
      <c r="M72" s="195">
        <f>G72*(1+L72/100)</f>
        <v>0</v>
      </c>
      <c r="N72" s="195">
        <v>0</v>
      </c>
      <c r="O72" s="195">
        <f>ROUND(E72*N72,2)</f>
        <v>0</v>
      </c>
      <c r="P72" s="195">
        <v>0</v>
      </c>
      <c r="Q72" s="195">
        <f>ROUND(E72*P72,2)</f>
        <v>0</v>
      </c>
      <c r="R72" s="195"/>
      <c r="S72" s="195" t="s">
        <v>148</v>
      </c>
      <c r="T72" s="195">
        <v>0</v>
      </c>
      <c r="U72" s="196">
        <f>ROUND(E72*T72,2)</f>
        <v>0</v>
      </c>
      <c r="V72" s="195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149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ht="22.5" outlineLevel="1">
      <c r="A73" s="199">
        <v>61</v>
      </c>
      <c r="B73" s="200" t="s">
        <v>631</v>
      </c>
      <c r="C73" s="214" t="s">
        <v>632</v>
      </c>
      <c r="D73" s="201" t="s">
        <v>147</v>
      </c>
      <c r="E73" s="202">
        <v>1</v>
      </c>
      <c r="F73" s="203"/>
      <c r="G73" s="204">
        <f>ROUND(E73*F73,2)</f>
        <v>0</v>
      </c>
      <c r="H73" s="203"/>
      <c r="I73" s="204">
        <f>ROUND(E73*H73,2)</f>
        <v>0</v>
      </c>
      <c r="J73" s="203"/>
      <c r="K73" s="204">
        <f>ROUND(E73*J73,2)</f>
        <v>0</v>
      </c>
      <c r="L73" s="204">
        <v>15</v>
      </c>
      <c r="M73" s="204">
        <f>G73*(1+L73/100)</f>
        <v>0</v>
      </c>
      <c r="N73" s="204">
        <v>0</v>
      </c>
      <c r="O73" s="204">
        <f>ROUND(E73*N73,2)</f>
        <v>0</v>
      </c>
      <c r="P73" s="204">
        <v>0</v>
      </c>
      <c r="Q73" s="204">
        <f>ROUND(E73*P73,2)</f>
        <v>0</v>
      </c>
      <c r="R73" s="204"/>
      <c r="S73" s="204" t="s">
        <v>148</v>
      </c>
      <c r="T73" s="204">
        <v>0</v>
      </c>
      <c r="U73" s="205">
        <f>ROUND(E73*T73,2)</f>
        <v>0</v>
      </c>
      <c r="V73" s="204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 t="s">
        <v>159</v>
      </c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>
      <c r="A74" s="6"/>
      <c r="B74" s="7" t="s">
        <v>429</v>
      </c>
      <c r="C74" s="215" t="s">
        <v>429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E74">
        <v>15</v>
      </c>
      <c r="AF74">
        <v>21</v>
      </c>
    </row>
    <row r="75" spans="1:60">
      <c r="A75" s="206"/>
      <c r="B75" s="207" t="s">
        <v>31</v>
      </c>
      <c r="C75" s="216" t="s">
        <v>429</v>
      </c>
      <c r="D75" s="208"/>
      <c r="E75" s="209"/>
      <c r="F75" s="209"/>
      <c r="G75" s="210">
        <f>G7+G16+G29+G47+G64+G69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AE75">
        <f>SUMIF(L7:L73,AE74,G7:G73)</f>
        <v>0</v>
      </c>
      <c r="AF75">
        <f>SUMIF(L7:L73,AF74,G7:G73)</f>
        <v>0</v>
      </c>
      <c r="AG75" t="s">
        <v>430</v>
      </c>
    </row>
    <row r="76" spans="1:60">
      <c r="A76" s="6"/>
      <c r="B76" s="7" t="s">
        <v>429</v>
      </c>
      <c r="C76" s="215" t="s">
        <v>429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6"/>
      <c r="B77" s="7" t="s">
        <v>429</v>
      </c>
      <c r="C77" s="215" t="s">
        <v>429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60">
      <c r="A78" s="272" t="s">
        <v>431</v>
      </c>
      <c r="B78" s="272"/>
      <c r="C78" s="273"/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60">
      <c r="A79" s="274"/>
      <c r="B79" s="275"/>
      <c r="C79" s="276"/>
      <c r="D79" s="275"/>
      <c r="E79" s="275"/>
      <c r="F79" s="275"/>
      <c r="G79" s="27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G79" t="s">
        <v>432</v>
      </c>
    </row>
    <row r="80" spans="1:60">
      <c r="A80" s="278"/>
      <c r="B80" s="279"/>
      <c r="C80" s="280"/>
      <c r="D80" s="279"/>
      <c r="E80" s="279"/>
      <c r="F80" s="279"/>
      <c r="G80" s="28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78"/>
      <c r="B81" s="279"/>
      <c r="C81" s="280"/>
      <c r="D81" s="279"/>
      <c r="E81" s="279"/>
      <c r="F81" s="279"/>
      <c r="G81" s="281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278"/>
      <c r="B82" s="279"/>
      <c r="C82" s="280"/>
      <c r="D82" s="279"/>
      <c r="E82" s="279"/>
      <c r="F82" s="279"/>
      <c r="G82" s="281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A83" s="282"/>
      <c r="B83" s="283"/>
      <c r="C83" s="284"/>
      <c r="D83" s="283"/>
      <c r="E83" s="283"/>
      <c r="F83" s="283"/>
      <c r="G83" s="28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>
      <c r="A84" s="6"/>
      <c r="B84" s="7" t="s">
        <v>429</v>
      </c>
      <c r="C84" s="215" t="s">
        <v>429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33">
      <c r="C85" s="217"/>
      <c r="D85" s="166"/>
      <c r="AG85" t="s">
        <v>433</v>
      </c>
    </row>
    <row r="86" spans="1:33">
      <c r="D86" s="166"/>
    </row>
    <row r="87" spans="1:33">
      <c r="D87" s="166"/>
    </row>
    <row r="88" spans="1:33">
      <c r="D88" s="166"/>
    </row>
    <row r="89" spans="1:33">
      <c r="D89" s="166"/>
    </row>
    <row r="90" spans="1:33">
      <c r="D90" s="166"/>
    </row>
    <row r="91" spans="1:33">
      <c r="D91" s="166"/>
    </row>
    <row r="92" spans="1:33">
      <c r="D92" s="166"/>
    </row>
    <row r="93" spans="1:33">
      <c r="D93" s="166"/>
    </row>
    <row r="94" spans="1:33">
      <c r="D94" s="166"/>
    </row>
    <row r="95" spans="1:33">
      <c r="D95" s="166"/>
    </row>
    <row r="96" spans="1:33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79:G83"/>
    <mergeCell ref="A1:G1"/>
    <mergeCell ref="C2:G2"/>
    <mergeCell ref="C3:G3"/>
    <mergeCell ref="C4:G4"/>
    <mergeCell ref="A78:C78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2016-11-29T06:57:54Z</dcterms:modified>
</cp:coreProperties>
</file>